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fileSharing readOnlyRecommended="1"/>
  <workbookPr filterPrivacy="1" codeName="ThisWorkbook" hidePivotFieldList="1" defaultThemeVersion="166925"/>
  <xr:revisionPtr revIDLastSave="288" documentId="13_ncr:1_{A63E099D-826B-4945-9BE6-A85AD34ED5C2}" xr6:coauthVersionLast="47" xr6:coauthVersionMax="47" xr10:uidLastSave="{C1B8B39E-41E2-4897-B36B-8CCE95D56803}"/>
  <bookViews>
    <workbookView xWindow="-9410" yWindow="10690" windowWidth="19420" windowHeight="10300" tabRatio="768" activeTab="11" xr2:uid="{99F201B8-D305-49BE-A724-50517CFADF7F}"/>
  </bookViews>
  <sheets>
    <sheet name="p.1" sheetId="5" r:id="rId1"/>
    <sheet name="p.2" sheetId="13" r:id="rId2"/>
    <sheet name="p. 3" sheetId="20" r:id="rId3"/>
    <sheet name=" p.4-5" sheetId="4" r:id="rId4"/>
    <sheet name="p.6-7" sheetId="14" r:id="rId5"/>
    <sheet name="p.8-9" sheetId="19" r:id="rId6"/>
    <sheet name="p.10-11" sheetId="12" r:id="rId7"/>
    <sheet name="p.12-13" sheetId="15" r:id="rId8"/>
    <sheet name="p.14-15" sheetId="21" r:id="rId9"/>
    <sheet name="p.16-17" sheetId="25" r:id="rId10"/>
    <sheet name="p.18-19" sheetId="27" r:id="rId11"/>
    <sheet name="p.20-21" sheetId="29" r:id="rId12"/>
  </sheets>
  <definedNames>
    <definedName name="EV__EVCOM_OPTIONS__" hidden="1">8</definedName>
    <definedName name="EV__EXPOPTIONS__" hidden="1">0</definedName>
    <definedName name="EV__LASTREFTIME__" hidden="1">41247.4113888889</definedName>
    <definedName name="EV__MAXEXPCOLS__" hidden="1">100</definedName>
    <definedName name="EV__MAXEXPROWS__" hidden="1">200000</definedName>
    <definedName name="EV__MEMORYCVW__" hidden="1">0</definedName>
    <definedName name="EV__USERCHANGEOPTIONS__" hidden="1">1</definedName>
    <definedName name="EV__WBEVMODE__" hidden="1">0</definedName>
    <definedName name="EV__WBREFOPTIONS__" hidden="1">134217728</definedName>
    <definedName name="EV__WBVERSION__" hidden="1">0</definedName>
    <definedName name="paolo" hidden="1">{#N/A,#N/A,FALSE,"H3 Tab 1"}</definedName>
    <definedName name="_xlnm.Print_Area" localSheetId="3">' p.4-5'!$B$1:$U$105</definedName>
    <definedName name="_xlnm.Print_Area" localSheetId="2">'p. 3'!$A$1:$Q$41</definedName>
    <definedName name="_xlnm.Print_Area" localSheetId="0">p.1!$A$1:$Q$42</definedName>
    <definedName name="_xlnm.Print_Area" localSheetId="6">'p.10-11'!$B$1:$S$104</definedName>
    <definedName name="_xlnm.Print_Area" localSheetId="7">'p.12-13'!$B$1:$S$104</definedName>
    <definedName name="_xlnm.Print_Area" localSheetId="8">'p.14-15'!$B$1:$S$104</definedName>
    <definedName name="_xlnm.Print_Area" localSheetId="9">'p.16-17'!$B$1:$Q$104</definedName>
    <definedName name="_xlnm.Print_Area" localSheetId="10">'p.18-19'!$B$1:$Q$104</definedName>
    <definedName name="_xlnm.Print_Area" localSheetId="1">p.2!$A$1:$Q$41</definedName>
    <definedName name="_xlnm.Print_Area" localSheetId="11">'p.20-21'!$B$1:$Q$104</definedName>
    <definedName name="_xlnm.Print_Area" localSheetId="4">'p.6-7'!$B$1:$U$105</definedName>
    <definedName name="_xlnm.Print_Area" localSheetId="5">'p.8-9'!$B$1:$U$105</definedName>
    <definedName name="_xlnm.Print_Titles" localSheetId="3">' p.4-5'!$1:$7</definedName>
    <definedName name="_xlnm.Print_Titles" localSheetId="6">'p.10-11'!$1:$7</definedName>
    <definedName name="_xlnm.Print_Titles" localSheetId="7">'p.12-13'!$1:$7</definedName>
    <definedName name="_xlnm.Print_Titles" localSheetId="8">'p.14-15'!$1:$7</definedName>
    <definedName name="_xlnm.Print_Titles" localSheetId="9">'p.16-17'!$1:$7</definedName>
    <definedName name="_xlnm.Print_Titles" localSheetId="10">'p.18-19'!$1:$7</definedName>
    <definedName name="_xlnm.Print_Titles" localSheetId="11">'p.20-21'!$1:$7</definedName>
    <definedName name="_xlnm.Print_Titles" localSheetId="4">'p.6-7'!$1:$7</definedName>
    <definedName name="_xlnm.Print_Titles" localSheetId="5">'p.8-9'!$1:$7</definedName>
    <definedName name="wrn.Backup." localSheetId="3" hidden="1">{#N/A,#N/A,FALSE,"Margins";#N/A,#N/A,FALSE,"Fuel $";#N/A,#N/A,FALSE,"Fuel";#N/A,#N/A,FALSE,"M12 Storage";#N/A,#N/A,FALSE,"M12 Transport";#N/A,#N/A,FALSE,"M12 OR";#N/A,#N/A,FALSE,"C1 OR"}</definedName>
    <definedName name="wrn.Backup." localSheetId="6" hidden="1">{#N/A,#N/A,FALSE,"Margins";#N/A,#N/A,FALSE,"Fuel $";#N/A,#N/A,FALSE,"Fuel";#N/A,#N/A,FALSE,"M12 Storage";#N/A,#N/A,FALSE,"M12 Transport";#N/A,#N/A,FALSE,"M12 OR";#N/A,#N/A,FALSE,"C1 OR"}</definedName>
    <definedName name="wrn.Backup." localSheetId="7" hidden="1">{#N/A,#N/A,FALSE,"Margins";#N/A,#N/A,FALSE,"Fuel $";#N/A,#N/A,FALSE,"Fuel";#N/A,#N/A,FALSE,"M12 Storage";#N/A,#N/A,FALSE,"M12 Transport";#N/A,#N/A,FALSE,"M12 OR";#N/A,#N/A,FALSE,"C1 OR"}</definedName>
    <definedName name="wrn.Backup." localSheetId="8" hidden="1">{#N/A,#N/A,FALSE,"Margins";#N/A,#N/A,FALSE,"Fuel $";#N/A,#N/A,FALSE,"Fuel";#N/A,#N/A,FALSE,"M12 Storage";#N/A,#N/A,FALSE,"M12 Transport";#N/A,#N/A,FALSE,"M12 OR";#N/A,#N/A,FALSE,"C1 OR"}</definedName>
    <definedName name="wrn.Backup." localSheetId="9" hidden="1">{#N/A,#N/A,FALSE,"Margins";#N/A,#N/A,FALSE,"Fuel $";#N/A,#N/A,FALSE,"Fuel";#N/A,#N/A,FALSE,"M12 Storage";#N/A,#N/A,FALSE,"M12 Transport";#N/A,#N/A,FALSE,"M12 OR";#N/A,#N/A,FALSE,"C1 OR"}</definedName>
    <definedName name="wrn.Backup." localSheetId="10" hidden="1">{#N/A,#N/A,FALSE,"Margins";#N/A,#N/A,FALSE,"Fuel $";#N/A,#N/A,FALSE,"Fuel";#N/A,#N/A,FALSE,"M12 Storage";#N/A,#N/A,FALSE,"M12 Transport";#N/A,#N/A,FALSE,"M12 OR";#N/A,#N/A,FALSE,"C1 OR"}</definedName>
    <definedName name="wrn.Backup." localSheetId="11" hidden="1">{#N/A,#N/A,FALSE,"Margins";#N/A,#N/A,FALSE,"Fuel $";#N/A,#N/A,FALSE,"Fuel";#N/A,#N/A,FALSE,"M12 Storage";#N/A,#N/A,FALSE,"M12 Transport";#N/A,#N/A,FALSE,"M12 OR";#N/A,#N/A,FALSE,"C1 OR"}</definedName>
    <definedName name="wrn.Backup." localSheetId="4" hidden="1">{#N/A,#N/A,FALSE,"Margins";#N/A,#N/A,FALSE,"Fuel $";#N/A,#N/A,FALSE,"Fuel";#N/A,#N/A,FALSE,"M12 Storage";#N/A,#N/A,FALSE,"M12 Transport";#N/A,#N/A,FALSE,"M12 OR";#N/A,#N/A,FALSE,"C1 OR"}</definedName>
    <definedName name="wrn.Backup." localSheetId="5" hidden="1">{#N/A,#N/A,FALSE,"Margins";#N/A,#N/A,FALSE,"Fuel $";#N/A,#N/A,FALSE,"Fuel";#N/A,#N/A,FALSE,"M12 Storage";#N/A,#N/A,FALSE,"M12 Transport";#N/A,#N/A,FALSE,"M12 OR";#N/A,#N/A,FALSE,"C1 OR"}</definedName>
    <definedName name="wrn.Backup." hidden="1">{#N/A,#N/A,FALSE,"Margins";#N/A,#N/A,FALSE,"Fuel $";#N/A,#N/A,FALSE,"Fuel";#N/A,#N/A,FALSE,"M12 Storage";#N/A,#N/A,FALSE,"M12 Transport";#N/A,#N/A,FALSE,"M12 OR";#N/A,#N/A,FALSE,"C1 OR"}</definedName>
    <definedName name="wrn.h3T1S1." hidden="1">{#N/A,#N/A,FALSE,"H3 Tab 1"}</definedName>
    <definedName name="wrn.H3T1S2." hidden="1">{#N/A,#N/A,FALSE,"H3 Tab 1"}</definedName>
    <definedName name="wrn.H3T2S3." hidden="1">{#N/A,#N/A,FALSE,"H3 Tab 2";#N/A,#N/A,FALSE,"H3 Tab 2"}</definedName>
    <definedName name="wrn.Print._.All." hidden="1">{#N/A,#N/A,FALSE,"Dday-Cust#";#N/A,#N/A,FALSE,"Cascade";#N/A,#N/A,FALSE,"LF Rate 10,16";#N/A,#N/A,FALSE,"Direct Supply Source";#N/A,#N/A,FALSE,"Direct-DSM";#N/A,#N/A,FALSE,"Regulators";#N/A,#N/A,FALSE,"BS Admin etc..";#N/A,#N/A,FALSE,"Sole Mains";#N/A,#N/A,FALSE,"Sole M&amp;R";#N/A,#N/A,FALSE,"Joint-Sole-Grid-CIAC";#N/A,#N/A,FALSE,"COG";#N/A,#N/A,FALSE,"Gas Supply"}</definedName>
    <definedName name="wrn.RevProof." hidden="1">{#N/A,#N/A,FALSE,"RevProof"}</definedName>
    <definedName name="wrn.Schedules." localSheetId="3" hidden="1">{#N/A,#N/A,FALSE,"Filed Sheet";#N/A,#N/A,FALSE,"Schedule C";#N/A,#N/A,FALSE,"Appendix A"}</definedName>
    <definedName name="wrn.Schedules." localSheetId="6" hidden="1">{#N/A,#N/A,FALSE,"Filed Sheet";#N/A,#N/A,FALSE,"Schedule C";#N/A,#N/A,FALSE,"Appendix A"}</definedName>
    <definedName name="wrn.Schedules." localSheetId="7" hidden="1">{#N/A,#N/A,FALSE,"Filed Sheet";#N/A,#N/A,FALSE,"Schedule C";#N/A,#N/A,FALSE,"Appendix A"}</definedName>
    <definedName name="wrn.Schedules." localSheetId="8" hidden="1">{#N/A,#N/A,FALSE,"Filed Sheet";#N/A,#N/A,FALSE,"Schedule C";#N/A,#N/A,FALSE,"Appendix A"}</definedName>
    <definedName name="wrn.Schedules." localSheetId="9" hidden="1">{#N/A,#N/A,FALSE,"Filed Sheet";#N/A,#N/A,FALSE,"Schedule C";#N/A,#N/A,FALSE,"Appendix A"}</definedName>
    <definedName name="wrn.Schedules." localSheetId="10" hidden="1">{#N/A,#N/A,FALSE,"Filed Sheet";#N/A,#N/A,FALSE,"Schedule C";#N/A,#N/A,FALSE,"Appendix A"}</definedName>
    <definedName name="wrn.Schedules." localSheetId="11" hidden="1">{#N/A,#N/A,FALSE,"Filed Sheet";#N/A,#N/A,FALSE,"Schedule C";#N/A,#N/A,FALSE,"Appendix A"}</definedName>
    <definedName name="wrn.Schedules." localSheetId="4" hidden="1">{#N/A,#N/A,FALSE,"Filed Sheet";#N/A,#N/A,FALSE,"Schedule C";#N/A,#N/A,FALSE,"Appendix A"}</definedName>
    <definedName name="wrn.Schedules." localSheetId="5" hidden="1">{#N/A,#N/A,FALSE,"Filed Sheet";#N/A,#N/A,FALSE,"Schedule C";#N/A,#N/A,FALSE,"Appendix A"}</definedName>
    <definedName name="wrn.Schedules." hidden="1">{#N/A,#N/A,FALSE,"Filed Sheet";#N/A,#N/A,FALSE,"Schedule C";#N/A,#N/A,FALSE,"Appendix 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29" l="1"/>
  <c r="B14" i="29"/>
  <c r="B13" i="29"/>
  <c r="B12" i="29"/>
  <c r="P16" i="27"/>
  <c r="N16" i="27"/>
  <c r="L16" i="27"/>
  <c r="J16" i="27"/>
  <c r="H16" i="27"/>
  <c r="F16" i="27"/>
  <c r="P15" i="27"/>
  <c r="N15" i="27"/>
  <c r="L15" i="27"/>
  <c r="J15" i="27"/>
  <c r="H15" i="27"/>
  <c r="F15" i="27"/>
  <c r="P16" i="25"/>
  <c r="N16" i="25"/>
  <c r="L16" i="25"/>
  <c r="J16" i="25"/>
  <c r="H16" i="25"/>
  <c r="F16" i="25"/>
  <c r="P15" i="25"/>
  <c r="N15" i="25"/>
  <c r="L15" i="25"/>
  <c r="J15" i="25"/>
  <c r="H15" i="25"/>
  <c r="F15" i="25"/>
  <c r="R16" i="12"/>
  <c r="P16" i="12"/>
  <c r="N16" i="12"/>
  <c r="L16" i="12"/>
  <c r="J16" i="12"/>
  <c r="H16" i="12"/>
  <c r="F16" i="12"/>
  <c r="R15" i="12"/>
  <c r="P15" i="12"/>
  <c r="N15" i="12"/>
  <c r="L15" i="12"/>
  <c r="J15" i="12"/>
  <c r="H15" i="12"/>
  <c r="F15" i="12"/>
  <c r="N16" i="29"/>
  <c r="J16" i="29"/>
  <c r="P15" i="29"/>
  <c r="N15" i="29"/>
  <c r="L15" i="29"/>
  <c r="J15" i="29"/>
  <c r="H15" i="29"/>
  <c r="F15" i="29"/>
  <c r="R16" i="15"/>
  <c r="P16" i="15"/>
  <c r="N16" i="15"/>
  <c r="L16" i="15"/>
  <c r="J16" i="15"/>
  <c r="H16" i="15"/>
  <c r="F16" i="15"/>
  <c r="R15" i="15"/>
  <c r="P15" i="15"/>
  <c r="N15" i="15"/>
  <c r="L15" i="15"/>
  <c r="J15" i="15"/>
  <c r="H15" i="15"/>
  <c r="F15" i="15"/>
  <c r="B13" i="27"/>
  <c r="B12" i="27"/>
  <c r="B12" i="25"/>
  <c r="B13" i="25" s="1"/>
  <c r="F16" i="29" l="1"/>
  <c r="H16" i="29"/>
  <c r="L16" i="29"/>
  <c r="P16" i="29"/>
  <c r="B17" i="29"/>
  <c r="B16" i="29"/>
  <c r="B14" i="27"/>
  <c r="B14" i="25"/>
  <c r="B18" i="29" l="1"/>
  <c r="B15" i="27"/>
  <c r="B15" i="25"/>
  <c r="B19" i="29" l="1"/>
  <c r="B16" i="27"/>
  <c r="B16" i="25"/>
  <c r="B17" i="25" s="1"/>
  <c r="B21" i="29" l="1"/>
  <c r="B20" i="29"/>
  <c r="B17" i="27"/>
  <c r="B18" i="25"/>
  <c r="B19" i="25" s="1"/>
  <c r="B24" i="29" l="1"/>
  <c r="B18" i="27"/>
  <c r="B20" i="25"/>
  <c r="B21" i="25" s="1"/>
  <c r="B25" i="29" l="1"/>
  <c r="B19" i="27"/>
  <c r="B24" i="25"/>
  <c r="B25" i="25" s="1"/>
  <c r="B26" i="25" s="1"/>
  <c r="B27" i="25" s="1"/>
  <c r="B28" i="25" s="1"/>
  <c r="B26" i="29" l="1"/>
  <c r="B20" i="27"/>
  <c r="B29" i="25"/>
  <c r="B30" i="25" s="1"/>
  <c r="B31" i="25" s="1"/>
  <c r="B32" i="25" s="1"/>
  <c r="B33" i="25" s="1"/>
  <c r="B35" i="25" s="1"/>
  <c r="B41" i="25" s="1"/>
  <c r="B42" i="25" s="1"/>
  <c r="B43" i="25" s="1"/>
  <c r="B44" i="25" s="1"/>
  <c r="B45" i="25" s="1"/>
  <c r="B46" i="25" s="1"/>
  <c r="B47" i="25" s="1"/>
  <c r="B48" i="25" s="1"/>
  <c r="B49" i="25" s="1"/>
  <c r="B50" i="25" s="1"/>
  <c r="B51" i="25" s="1"/>
  <c r="B54" i="25" s="1"/>
  <c r="B55" i="25" s="1"/>
  <c r="B56" i="25" s="1"/>
  <c r="B57" i="25" s="1"/>
  <c r="B58" i="25" s="1"/>
  <c r="B59" i="25" s="1"/>
  <c r="B61" i="25" s="1"/>
  <c r="B67" i="25" s="1"/>
  <c r="B68" i="25" s="1"/>
  <c r="B69" i="25" s="1"/>
  <c r="B70" i="25" s="1"/>
  <c r="B71" i="25" s="1"/>
  <c r="B72" i="25" s="1"/>
  <c r="B73" i="25" s="1"/>
  <c r="B74" i="25" s="1"/>
  <c r="B75" i="25" s="1"/>
  <c r="B76" i="25" s="1"/>
  <c r="B77" i="25" s="1"/>
  <c r="B78" i="25" s="1"/>
  <c r="B79" i="25" s="1"/>
  <c r="B80" i="25" s="1"/>
  <c r="B81" i="25" s="1"/>
  <c r="B83" i="25" s="1"/>
  <c r="B85" i="25" s="1"/>
  <c r="B88" i="25" s="1"/>
  <c r="B89" i="25" s="1"/>
  <c r="B90" i="25" s="1"/>
  <c r="B91" i="25" s="1"/>
  <c r="B92" i="25" s="1"/>
  <c r="B93" i="25" s="1"/>
  <c r="B94" i="25" s="1"/>
  <c r="B95" i="25" s="1"/>
  <c r="B96" i="25" s="1"/>
  <c r="B98" i="25" s="1"/>
  <c r="B100" i="25" s="1"/>
  <c r="B27" i="29" l="1"/>
  <c r="B28" i="29" s="1"/>
  <c r="B29" i="29" s="1"/>
  <c r="B30" i="29" s="1"/>
  <c r="B31" i="29" s="1"/>
  <c r="B32" i="29" s="1"/>
  <c r="B33" i="29" s="1"/>
  <c r="B35" i="29" s="1"/>
  <c r="B41" i="29" s="1"/>
  <c r="B42" i="29" s="1"/>
  <c r="B43" i="29" s="1"/>
  <c r="B44" i="29" s="1"/>
  <c r="B45" i="29" s="1"/>
  <c r="B46" i="29" s="1"/>
  <c r="B47" i="29" s="1"/>
  <c r="B48" i="29" s="1"/>
  <c r="B49" i="29" s="1"/>
  <c r="B50" i="29" s="1"/>
  <c r="B51" i="29" s="1"/>
  <c r="B54" i="29" s="1"/>
  <c r="B55" i="29" s="1"/>
  <c r="B56" i="29" s="1"/>
  <c r="B57" i="29" s="1"/>
  <c r="B58" i="29" s="1"/>
  <c r="B59" i="29" s="1"/>
  <c r="B61" i="29" s="1"/>
  <c r="B67" i="29" s="1"/>
  <c r="B68" i="29" s="1"/>
  <c r="B69" i="29" s="1"/>
  <c r="B70" i="29" s="1"/>
  <c r="B71" i="29" s="1"/>
  <c r="B72" i="29" s="1"/>
  <c r="B73" i="29" s="1"/>
  <c r="B74" i="29" s="1"/>
  <c r="B75" i="29" s="1"/>
  <c r="B76" i="29" s="1"/>
  <c r="B77" i="29" s="1"/>
  <c r="B78" i="29" s="1"/>
  <c r="B79" i="29" s="1"/>
  <c r="B80" i="29" s="1"/>
  <c r="B81" i="29" s="1"/>
  <c r="B83" i="29" s="1"/>
  <c r="B85" i="29" s="1"/>
  <c r="B88" i="29" s="1"/>
  <c r="B89" i="29" s="1"/>
  <c r="B90" i="29" s="1"/>
  <c r="B91" i="29" s="1"/>
  <c r="B92" i="29" s="1"/>
  <c r="B93" i="29" s="1"/>
  <c r="B94" i="29" s="1"/>
  <c r="B95" i="29" s="1"/>
  <c r="B96" i="29" s="1"/>
  <c r="B98" i="29" s="1"/>
  <c r="B100" i="29" s="1"/>
  <c r="B21" i="27"/>
  <c r="B24" i="27"/>
  <c r="B25" i="27" s="1"/>
  <c r="B26" i="27" s="1"/>
  <c r="B27" i="27" s="1"/>
  <c r="B28" i="27" s="1"/>
  <c r="B29" i="27" s="1"/>
  <c r="B30" i="27" s="1"/>
  <c r="B31" i="27" s="1"/>
  <c r="B32" i="27" s="1"/>
  <c r="B12" i="21"/>
  <c r="B11" i="20"/>
  <c r="B12" i="20" s="1"/>
  <c r="B12" i="19"/>
  <c r="B12" i="15"/>
  <c r="B13" i="15" s="1"/>
  <c r="B12" i="14"/>
  <c r="B13" i="14" s="1"/>
  <c r="N46" i="27" l="1"/>
  <c r="L46" i="27"/>
  <c r="F46" i="15"/>
  <c r="J46" i="27"/>
  <c r="H46" i="27"/>
  <c r="F46" i="27"/>
  <c r="P46" i="27"/>
  <c r="N55" i="15"/>
  <c r="P55" i="15"/>
  <c r="L55" i="15"/>
  <c r="J55" i="15"/>
  <c r="H55" i="15"/>
  <c r="R55" i="15"/>
  <c r="F41" i="27"/>
  <c r="H41" i="27"/>
  <c r="P41" i="27"/>
  <c r="F41" i="15"/>
  <c r="N41" i="27"/>
  <c r="L41" i="27"/>
  <c r="J41" i="27"/>
  <c r="L54" i="15"/>
  <c r="J54" i="15"/>
  <c r="H54" i="15"/>
  <c r="R54" i="15"/>
  <c r="N54" i="15"/>
  <c r="P54" i="15"/>
  <c r="R41" i="15"/>
  <c r="P41" i="15"/>
  <c r="N41" i="15"/>
  <c r="L41" i="15"/>
  <c r="J41" i="15"/>
  <c r="H41" i="15"/>
  <c r="F54" i="27"/>
  <c r="P54" i="27"/>
  <c r="F54" i="15"/>
  <c r="N54" i="27"/>
  <c r="L54" i="27"/>
  <c r="J54" i="27"/>
  <c r="H54" i="27"/>
  <c r="R68" i="15"/>
  <c r="P68" i="15"/>
  <c r="H68" i="15"/>
  <c r="N68" i="15"/>
  <c r="L68" i="15"/>
  <c r="J68" i="15"/>
  <c r="R42" i="15"/>
  <c r="P42" i="15"/>
  <c r="H42" i="15"/>
  <c r="N42" i="15"/>
  <c r="L42" i="15"/>
  <c r="J42" i="15"/>
  <c r="R25" i="15"/>
  <c r="P25" i="15"/>
  <c r="N25" i="15"/>
  <c r="L25" i="15"/>
  <c r="J25" i="15"/>
  <c r="H25" i="15"/>
  <c r="J42" i="27"/>
  <c r="F42" i="15"/>
  <c r="H42" i="27"/>
  <c r="F42" i="27"/>
  <c r="L42" i="27"/>
  <c r="P42" i="27"/>
  <c r="N42" i="27"/>
  <c r="J47" i="15"/>
  <c r="H47" i="15"/>
  <c r="L47" i="15"/>
  <c r="R47" i="15"/>
  <c r="P47" i="15"/>
  <c r="N47" i="15"/>
  <c r="R12" i="15"/>
  <c r="P12" i="15"/>
  <c r="H12" i="15"/>
  <c r="N12" i="15"/>
  <c r="L12" i="15"/>
  <c r="J12" i="15"/>
  <c r="J55" i="27"/>
  <c r="H55" i="27"/>
  <c r="L55" i="27"/>
  <c r="F55" i="27"/>
  <c r="F55" i="15"/>
  <c r="P55" i="27"/>
  <c r="N55" i="27"/>
  <c r="N24" i="15"/>
  <c r="L24" i="15"/>
  <c r="P24" i="15"/>
  <c r="J24" i="15"/>
  <c r="H24" i="15"/>
  <c r="R24" i="15"/>
  <c r="P47" i="27"/>
  <c r="N47" i="27"/>
  <c r="F47" i="15"/>
  <c r="L47" i="27"/>
  <c r="J47" i="27"/>
  <c r="H47" i="27"/>
  <c r="F47" i="27"/>
  <c r="R67" i="15"/>
  <c r="P67" i="15"/>
  <c r="N67" i="15"/>
  <c r="L67" i="15"/>
  <c r="J67" i="15"/>
  <c r="H67" i="15"/>
  <c r="H46" i="15"/>
  <c r="R46" i="15"/>
  <c r="J46" i="15"/>
  <c r="P46" i="15"/>
  <c r="N46" i="15"/>
  <c r="L46" i="15"/>
  <c r="R11" i="15"/>
  <c r="N11" i="15"/>
  <c r="P11" i="15"/>
  <c r="L11" i="15"/>
  <c r="J11" i="15"/>
  <c r="H11" i="15"/>
  <c r="L24" i="27"/>
  <c r="J24" i="27"/>
  <c r="H24" i="27"/>
  <c r="F24" i="27"/>
  <c r="N24" i="27"/>
  <c r="P24" i="27"/>
  <c r="F24" i="15"/>
  <c r="P68" i="27"/>
  <c r="N68" i="27"/>
  <c r="L68" i="27"/>
  <c r="J68" i="27"/>
  <c r="H68" i="27"/>
  <c r="F68" i="27"/>
  <c r="F68" i="15"/>
  <c r="P12" i="27"/>
  <c r="N12" i="27"/>
  <c r="L12" i="27"/>
  <c r="J12" i="27"/>
  <c r="F12" i="15"/>
  <c r="H12" i="27"/>
  <c r="F12" i="27"/>
  <c r="P25" i="27"/>
  <c r="N25" i="27"/>
  <c r="L25" i="27"/>
  <c r="J25" i="27"/>
  <c r="H25" i="27"/>
  <c r="F25" i="15"/>
  <c r="F25" i="27"/>
  <c r="L67" i="27"/>
  <c r="J67" i="27"/>
  <c r="H67" i="27"/>
  <c r="F67" i="27"/>
  <c r="N67" i="27"/>
  <c r="P67" i="27"/>
  <c r="F67" i="15"/>
  <c r="L11" i="27"/>
  <c r="J11" i="27"/>
  <c r="H11" i="27"/>
  <c r="F11" i="15"/>
  <c r="F11" i="27"/>
  <c r="P11" i="27"/>
  <c r="N11" i="27"/>
  <c r="L13" i="15"/>
  <c r="J13" i="27"/>
  <c r="J29" i="15"/>
  <c r="H29" i="27"/>
  <c r="F50" i="27"/>
  <c r="H50" i="15"/>
  <c r="R13" i="15"/>
  <c r="P13" i="27"/>
  <c r="J14" i="27"/>
  <c r="L14" i="15"/>
  <c r="F49" i="15"/>
  <c r="L18" i="27"/>
  <c r="N18" i="15"/>
  <c r="F13" i="15"/>
  <c r="N57" i="27"/>
  <c r="P57" i="15"/>
  <c r="R32" i="15"/>
  <c r="P32" i="27"/>
  <c r="H19" i="15"/>
  <c r="F19" i="27"/>
  <c r="I14" i="13"/>
  <c r="J48" i="27"/>
  <c r="L48" i="15"/>
  <c r="H27" i="27"/>
  <c r="J27" i="15"/>
  <c r="J58" i="27"/>
  <c r="L58" i="15"/>
  <c r="F49" i="27"/>
  <c r="H49" i="15"/>
  <c r="L14" i="27"/>
  <c r="N14" i="15"/>
  <c r="L13" i="27"/>
  <c r="N13" i="15"/>
  <c r="N44" i="15"/>
  <c r="L44" i="27"/>
  <c r="F26" i="15"/>
  <c r="P29" i="27"/>
  <c r="R29" i="15"/>
  <c r="L45" i="27"/>
  <c r="N45" i="15"/>
  <c r="L50" i="27"/>
  <c r="N50" i="15"/>
  <c r="H30" i="27"/>
  <c r="J30" i="15"/>
  <c r="N17" i="27"/>
  <c r="P17" i="15"/>
  <c r="P49" i="27"/>
  <c r="R49" i="15"/>
  <c r="F45" i="15"/>
  <c r="L27" i="27"/>
  <c r="N27" i="15"/>
  <c r="H57" i="27"/>
  <c r="J57" i="15"/>
  <c r="R56" i="15"/>
  <c r="P56" i="27"/>
  <c r="H18" i="27"/>
  <c r="J18" i="15"/>
  <c r="R45" i="15"/>
  <c r="P45" i="27"/>
  <c r="J26" i="27"/>
  <c r="L26" i="15"/>
  <c r="P56" i="15"/>
  <c r="N56" i="27"/>
  <c r="J48" i="15"/>
  <c r="H48" i="27"/>
  <c r="I13" i="13"/>
  <c r="F28" i="15"/>
  <c r="P13" i="15"/>
  <c r="N13" i="27"/>
  <c r="F17" i="15"/>
  <c r="N28" i="27"/>
  <c r="P28" i="15"/>
  <c r="F32" i="15"/>
  <c r="F28" i="27"/>
  <c r="H28" i="15"/>
  <c r="F58" i="15"/>
  <c r="P30" i="15"/>
  <c r="N30" i="27"/>
  <c r="H44" i="15"/>
  <c r="F44" i="27"/>
  <c r="F30" i="15"/>
  <c r="P45" i="15"/>
  <c r="N45" i="27"/>
  <c r="H57" i="15"/>
  <c r="F57" i="27"/>
  <c r="F32" i="27"/>
  <c r="H32" i="15"/>
  <c r="P20" i="15"/>
  <c r="N20" i="27"/>
  <c r="P48" i="27"/>
  <c r="R48" i="15"/>
  <c r="I17" i="13"/>
  <c r="L28" i="27"/>
  <c r="N28" i="15"/>
  <c r="H13" i="15"/>
  <c r="F13" i="27"/>
  <c r="N58" i="27"/>
  <c r="P58" i="15"/>
  <c r="L13" i="13"/>
  <c r="J43" i="15"/>
  <c r="H43" i="27"/>
  <c r="H20" i="15"/>
  <c r="F20" i="27"/>
  <c r="L49" i="15"/>
  <c r="J49" i="27"/>
  <c r="H29" i="15"/>
  <c r="F29" i="27"/>
  <c r="R14" i="15"/>
  <c r="P14" i="27"/>
  <c r="P32" i="15"/>
  <c r="N32" i="27"/>
  <c r="F19" i="15"/>
  <c r="L11" i="13"/>
  <c r="F43" i="15"/>
  <c r="R44" i="15"/>
  <c r="P44" i="27"/>
  <c r="J26" i="15"/>
  <c r="H26" i="27"/>
  <c r="R28" i="15"/>
  <c r="P28" i="27"/>
  <c r="H13" i="27"/>
  <c r="J13" i="15"/>
  <c r="L49" i="27"/>
  <c r="N49" i="15"/>
  <c r="H43" i="15"/>
  <c r="L12" i="13"/>
  <c r="F43" i="27"/>
  <c r="R30" i="15"/>
  <c r="P30" i="27"/>
  <c r="P27" i="27"/>
  <c r="R27" i="15"/>
  <c r="N48" i="27"/>
  <c r="I16" i="13"/>
  <c r="P48" i="15"/>
  <c r="P43" i="15"/>
  <c r="N43" i="27"/>
  <c r="L16" i="13"/>
  <c r="L20" i="15"/>
  <c r="J20" i="27"/>
  <c r="L44" i="15"/>
  <c r="J44" i="27"/>
  <c r="H50" i="27"/>
  <c r="J50" i="15"/>
  <c r="H49" i="27"/>
  <c r="J49" i="15"/>
  <c r="J32" i="27"/>
  <c r="L32" i="15"/>
  <c r="P19" i="15"/>
  <c r="N19" i="27"/>
  <c r="F27" i="15"/>
  <c r="L31" i="15"/>
  <c r="J31" i="27"/>
  <c r="H31" i="27"/>
  <c r="J31" i="15"/>
  <c r="P18" i="15"/>
  <c r="N18" i="27"/>
  <c r="F56" i="27"/>
  <c r="H56" i="15"/>
  <c r="F45" i="27"/>
  <c r="H45" i="15"/>
  <c r="P27" i="15"/>
  <c r="N27" i="27"/>
  <c r="J56" i="27"/>
  <c r="L56" i="15"/>
  <c r="P57" i="27"/>
  <c r="R57" i="15"/>
  <c r="J19" i="15"/>
  <c r="H19" i="27"/>
  <c r="F57" i="15"/>
  <c r="I15" i="13"/>
  <c r="L48" i="27"/>
  <c r="N48" i="15"/>
  <c r="H28" i="27"/>
  <c r="J28" i="15"/>
  <c r="R31" i="15"/>
  <c r="P31" i="27"/>
  <c r="F18" i="27"/>
  <c r="H18" i="15"/>
  <c r="J58" i="15"/>
  <c r="H58" i="27"/>
  <c r="L8" i="13"/>
  <c r="R20" i="15"/>
  <c r="P20" i="27"/>
  <c r="F48" i="15"/>
  <c r="I11" i="13"/>
  <c r="P19" i="27"/>
  <c r="R19" i="15"/>
  <c r="N58" i="15"/>
  <c r="L58" i="27"/>
  <c r="F50" i="15"/>
  <c r="L45" i="15"/>
  <c r="J45" i="27"/>
  <c r="F56" i="15"/>
  <c r="H48" i="15"/>
  <c r="I12" i="13"/>
  <c r="F48" i="27"/>
  <c r="N43" i="15"/>
  <c r="L15" i="13"/>
  <c r="L43" i="27"/>
  <c r="L29" i="15"/>
  <c r="J29" i="27"/>
  <c r="N26" i="27"/>
  <c r="P26" i="15"/>
  <c r="F27" i="27"/>
  <c r="H27" i="15"/>
  <c r="J32" i="15"/>
  <c r="H32" i="27"/>
  <c r="N19" i="15"/>
  <c r="L19" i="27"/>
  <c r="J56" i="15"/>
  <c r="H56" i="27"/>
  <c r="R18" i="15"/>
  <c r="P18" i="27"/>
  <c r="H26" i="15"/>
  <c r="F26" i="27"/>
  <c r="R50" i="15"/>
  <c r="P50" i="27"/>
  <c r="N30" i="15"/>
  <c r="L30" i="27"/>
  <c r="L30" i="15"/>
  <c r="J30" i="27"/>
  <c r="P17" i="27"/>
  <c r="R17" i="15"/>
  <c r="N50" i="27"/>
  <c r="P50" i="15"/>
  <c r="H44" i="27"/>
  <c r="J44" i="15"/>
  <c r="R26" i="15"/>
  <c r="P26" i="27"/>
  <c r="P43" i="27"/>
  <c r="R43" i="15"/>
  <c r="L17" i="13"/>
  <c r="F31" i="15"/>
  <c r="J18" i="27"/>
  <c r="L18" i="15"/>
  <c r="I8" i="13"/>
  <c r="L27" i="15"/>
  <c r="J27" i="27"/>
  <c r="H58" i="15"/>
  <c r="F58" i="27"/>
  <c r="H17" i="27"/>
  <c r="J17" i="15"/>
  <c r="J57" i="27"/>
  <c r="L57" i="15"/>
  <c r="L32" i="27"/>
  <c r="N32" i="15"/>
  <c r="L19" i="15"/>
  <c r="J19" i="27"/>
  <c r="F20" i="15"/>
  <c r="F17" i="27"/>
  <c r="H17" i="15"/>
  <c r="F31" i="27"/>
  <c r="H31" i="15"/>
  <c r="J28" i="27"/>
  <c r="L28" i="15"/>
  <c r="N20" i="15"/>
  <c r="L20" i="27"/>
  <c r="P49" i="15"/>
  <c r="N49" i="27"/>
  <c r="F14" i="15"/>
  <c r="P44" i="15"/>
  <c r="N44" i="27"/>
  <c r="L17" i="15"/>
  <c r="J17" i="27"/>
  <c r="P29" i="15"/>
  <c r="N29" i="27"/>
  <c r="H14" i="27"/>
  <c r="J14" i="15"/>
  <c r="N29" i="15"/>
  <c r="L29" i="27"/>
  <c r="F14" i="27"/>
  <c r="H14" i="15"/>
  <c r="P58" i="27"/>
  <c r="R58" i="15"/>
  <c r="L43" i="15"/>
  <c r="L14" i="13"/>
  <c r="J43" i="27"/>
  <c r="J20" i="15"/>
  <c r="H20" i="27"/>
  <c r="L31" i="27"/>
  <c r="N31" i="15"/>
  <c r="J50" i="27"/>
  <c r="L50" i="15"/>
  <c r="H30" i="15"/>
  <c r="F30" i="27"/>
  <c r="L17" i="27"/>
  <c r="N17" i="15"/>
  <c r="H45" i="27"/>
  <c r="J45" i="15"/>
  <c r="F44" i="15"/>
  <c r="N26" i="15"/>
  <c r="L26" i="27"/>
  <c r="L57" i="27"/>
  <c r="N57" i="15"/>
  <c r="F29" i="15"/>
  <c r="P14" i="15"/>
  <c r="N14" i="27"/>
  <c r="L56" i="27"/>
  <c r="N56" i="15"/>
  <c r="P31" i="15"/>
  <c r="N31" i="27"/>
  <c r="F18" i="15"/>
  <c r="B33" i="27"/>
  <c r="B35" i="27" s="1"/>
  <c r="B41" i="27" s="1"/>
  <c r="B42" i="27" s="1"/>
  <c r="B43" i="27" s="1"/>
  <c r="B44" i="27" s="1"/>
  <c r="B45" i="27" s="1"/>
  <c r="B46" i="27" s="1"/>
  <c r="B47" i="27" s="1"/>
  <c r="B48" i="27" s="1"/>
  <c r="B49" i="27" s="1"/>
  <c r="B50" i="27" s="1"/>
  <c r="B51" i="27" s="1"/>
  <c r="B54" i="27" s="1"/>
  <c r="B55" i="27" s="1"/>
  <c r="B56" i="27" s="1"/>
  <c r="B57" i="27" s="1"/>
  <c r="B58" i="27" s="1"/>
  <c r="B59" i="27" s="1"/>
  <c r="B61" i="27" s="1"/>
  <c r="B67" i="27" s="1"/>
  <c r="B68" i="27" s="1"/>
  <c r="B69" i="27" s="1"/>
  <c r="B70" i="27" s="1"/>
  <c r="B71" i="27" s="1"/>
  <c r="B72" i="27" s="1"/>
  <c r="B73" i="27" s="1"/>
  <c r="B74" i="27" s="1"/>
  <c r="B75" i="27" s="1"/>
  <c r="B76" i="27" s="1"/>
  <c r="B77" i="27" s="1"/>
  <c r="B78" i="27" s="1"/>
  <c r="B79" i="27" s="1"/>
  <c r="B80" i="27" s="1"/>
  <c r="B81" i="27" s="1"/>
  <c r="B83" i="27" s="1"/>
  <c r="B85" i="27" s="1"/>
  <c r="B88" i="27" s="1"/>
  <c r="B89" i="27" s="1"/>
  <c r="B90" i="27" s="1"/>
  <c r="B91" i="27" s="1"/>
  <c r="B92" i="27" s="1"/>
  <c r="B93" i="27" s="1"/>
  <c r="B94" i="27" s="1"/>
  <c r="B95" i="27" s="1"/>
  <c r="B96" i="27" s="1"/>
  <c r="B98" i="27" s="1"/>
  <c r="B100" i="27" s="1"/>
  <c r="B14" i="15"/>
  <c r="B13" i="19"/>
  <c r="B13" i="21"/>
  <c r="B13" i="20"/>
  <c r="B14" i="20" s="1"/>
  <c r="B15" i="20" s="1"/>
  <c r="P21" i="14"/>
  <c r="L59" i="14"/>
  <c r="H33" i="14"/>
  <c r="P51" i="14"/>
  <c r="F33" i="14"/>
  <c r="L21" i="14"/>
  <c r="J59" i="14"/>
  <c r="H59" i="14"/>
  <c r="N51" i="14"/>
  <c r="T33" i="14"/>
  <c r="J21" i="14"/>
  <c r="T51" i="14"/>
  <c r="P33" i="14"/>
  <c r="L33" i="14"/>
  <c r="T21" i="14"/>
  <c r="N59" i="14"/>
  <c r="N33" i="14"/>
  <c r="L51" i="14"/>
  <c r="J33" i="14"/>
  <c r="H51" i="14"/>
  <c r="F59" i="14"/>
  <c r="K8" i="13" s="1"/>
  <c r="F51" i="14"/>
  <c r="R21" i="14"/>
  <c r="H21" i="14"/>
  <c r="P59" i="14"/>
  <c r="N21" i="14"/>
  <c r="J51" i="14"/>
  <c r="T59" i="14"/>
  <c r="F21" i="14"/>
  <c r="R59" i="14"/>
  <c r="R51" i="14"/>
  <c r="R33" i="14"/>
  <c r="B14" i="14"/>
  <c r="P33" i="27" l="1"/>
  <c r="G17" i="13"/>
  <c r="R33" i="15"/>
  <c r="L59" i="27"/>
  <c r="K15" i="13"/>
  <c r="N59" i="15"/>
  <c r="L51" i="15"/>
  <c r="J51" i="27"/>
  <c r="L21" i="27"/>
  <c r="N21" i="15"/>
  <c r="F15" i="13"/>
  <c r="F59" i="27"/>
  <c r="H59" i="15"/>
  <c r="K12" i="13"/>
  <c r="L21" i="15"/>
  <c r="F14" i="13"/>
  <c r="J21" i="27"/>
  <c r="J51" i="15"/>
  <c r="H51" i="27"/>
  <c r="H59" i="27"/>
  <c r="J59" i="15"/>
  <c r="K13" i="13"/>
  <c r="G14" i="13"/>
  <c r="L33" i="15"/>
  <c r="J33" i="27"/>
  <c r="G16" i="13"/>
  <c r="N33" i="27"/>
  <c r="P33" i="15"/>
  <c r="F11" i="13"/>
  <c r="F21" i="15"/>
  <c r="L59" i="15"/>
  <c r="K14" i="13"/>
  <c r="J59" i="27"/>
  <c r="F59" i="15"/>
  <c r="K11" i="13"/>
  <c r="F8" i="13"/>
  <c r="L33" i="27"/>
  <c r="G15" i="13"/>
  <c r="N33" i="15"/>
  <c r="G8" i="13"/>
  <c r="P51" i="15"/>
  <c r="N51" i="27"/>
  <c r="R21" i="15"/>
  <c r="F17" i="13"/>
  <c r="P21" i="27"/>
  <c r="P59" i="15"/>
  <c r="N59" i="27"/>
  <c r="K16" i="13"/>
  <c r="G13" i="13"/>
  <c r="H33" i="27"/>
  <c r="J33" i="15"/>
  <c r="P51" i="27"/>
  <c r="R51" i="15"/>
  <c r="F16" i="13"/>
  <c r="P21" i="15"/>
  <c r="N21" i="27"/>
  <c r="H21" i="27"/>
  <c r="F13" i="13"/>
  <c r="J21" i="15"/>
  <c r="P59" i="27"/>
  <c r="R59" i="15"/>
  <c r="K17" i="13"/>
  <c r="F51" i="15"/>
  <c r="N51" i="15"/>
  <c r="L51" i="27"/>
  <c r="H51" i="15"/>
  <c r="F51" i="27"/>
  <c r="H33" i="15"/>
  <c r="G12" i="13"/>
  <c r="F33" i="27"/>
  <c r="F21" i="27"/>
  <c r="F12" i="13"/>
  <c r="H21" i="15"/>
  <c r="F33" i="15"/>
  <c r="G11" i="13"/>
  <c r="H70" i="27"/>
  <c r="F70" i="27"/>
  <c r="J70" i="27"/>
  <c r="L70" i="27"/>
  <c r="F70" i="15"/>
  <c r="P70" i="27"/>
  <c r="N70" i="27"/>
  <c r="R71" i="15"/>
  <c r="P71" i="15"/>
  <c r="N71" i="15"/>
  <c r="L71" i="15"/>
  <c r="J71" i="15"/>
  <c r="H71" i="15"/>
  <c r="L71" i="27"/>
  <c r="J71" i="27"/>
  <c r="H71" i="27"/>
  <c r="F71" i="15"/>
  <c r="F71" i="27"/>
  <c r="N71" i="27"/>
  <c r="P71" i="27"/>
  <c r="R70" i="15"/>
  <c r="P70" i="15"/>
  <c r="N70" i="15"/>
  <c r="J70" i="15"/>
  <c r="L70" i="15"/>
  <c r="H70" i="15"/>
  <c r="B15" i="15"/>
  <c r="B16" i="15" s="1"/>
  <c r="B14" i="21"/>
  <c r="B16" i="20"/>
  <c r="B17" i="20" s="1"/>
  <c r="B14" i="19"/>
  <c r="H35" i="14"/>
  <c r="R35" i="14"/>
  <c r="T35" i="14"/>
  <c r="F61" i="14"/>
  <c r="L35" i="14"/>
  <c r="F35" i="14"/>
  <c r="P61" i="14"/>
  <c r="R61" i="14"/>
  <c r="N35" i="14"/>
  <c r="L61" i="14"/>
  <c r="J61" i="14"/>
  <c r="H61" i="14"/>
  <c r="T61" i="14"/>
  <c r="J35" i="14"/>
  <c r="B15" i="14"/>
  <c r="N61" i="14"/>
  <c r="P35" i="14"/>
  <c r="F35" i="15" l="1"/>
  <c r="F76" i="15"/>
  <c r="F73" i="15"/>
  <c r="J74" i="27"/>
  <c r="L74" i="15"/>
  <c r="L75" i="27"/>
  <c r="N75" i="15"/>
  <c r="L73" i="27"/>
  <c r="N73" i="15"/>
  <c r="P75" i="27"/>
  <c r="R75" i="15"/>
  <c r="H74" i="27"/>
  <c r="J74" i="15"/>
  <c r="F73" i="27"/>
  <c r="H73" i="15"/>
  <c r="H73" i="27"/>
  <c r="J73" i="15"/>
  <c r="N76" i="15"/>
  <c r="L76" i="27"/>
  <c r="L77" i="27"/>
  <c r="N77" i="15"/>
  <c r="F77" i="27"/>
  <c r="H77" i="15"/>
  <c r="P73" i="15"/>
  <c r="N73" i="27"/>
  <c r="P77" i="27"/>
  <c r="R77" i="15"/>
  <c r="L73" i="15"/>
  <c r="J73" i="27"/>
  <c r="F75" i="15"/>
  <c r="N76" i="27"/>
  <c r="P76" i="15"/>
  <c r="P77" i="15"/>
  <c r="N77" i="27"/>
  <c r="N75" i="27"/>
  <c r="P75" i="15"/>
  <c r="J75" i="27"/>
  <c r="L75" i="15"/>
  <c r="R73" i="15"/>
  <c r="P73" i="27"/>
  <c r="F74" i="27"/>
  <c r="H74" i="15"/>
  <c r="F74" i="15"/>
  <c r="H77" i="27"/>
  <c r="J77" i="15"/>
  <c r="H76" i="15"/>
  <c r="F76" i="27"/>
  <c r="F77" i="15"/>
  <c r="L74" i="27"/>
  <c r="N74" i="15"/>
  <c r="H75" i="15"/>
  <c r="F75" i="27"/>
  <c r="P76" i="27"/>
  <c r="R76" i="15"/>
  <c r="L77" i="15"/>
  <c r="J77" i="27"/>
  <c r="J76" i="27"/>
  <c r="L76" i="15"/>
  <c r="R74" i="15"/>
  <c r="P74" i="27"/>
  <c r="H75" i="27"/>
  <c r="J75" i="15"/>
  <c r="P74" i="15"/>
  <c r="N74" i="27"/>
  <c r="J76" i="15"/>
  <c r="H76" i="27"/>
  <c r="N35" i="15"/>
  <c r="L35" i="27"/>
  <c r="R35" i="15"/>
  <c r="P35" i="27"/>
  <c r="N61" i="27"/>
  <c r="P61" i="15"/>
  <c r="P61" i="27"/>
  <c r="R61" i="15"/>
  <c r="L61" i="27"/>
  <c r="N61" i="15"/>
  <c r="N35" i="27"/>
  <c r="P35" i="15"/>
  <c r="F61" i="15"/>
  <c r="J35" i="27"/>
  <c r="L35" i="15"/>
  <c r="J35" i="15"/>
  <c r="H35" i="27"/>
  <c r="J61" i="27"/>
  <c r="L61" i="15"/>
  <c r="H61" i="27"/>
  <c r="J61" i="15"/>
  <c r="H35" i="15"/>
  <c r="F35" i="27"/>
  <c r="F61" i="27"/>
  <c r="H61" i="15"/>
  <c r="B17" i="15"/>
  <c r="B20" i="20"/>
  <c r="B21" i="20" s="1"/>
  <c r="B22" i="20" s="1"/>
  <c r="B15" i="19"/>
  <c r="B16" i="19" s="1"/>
  <c r="B15" i="21"/>
  <c r="B16" i="14"/>
  <c r="B17" i="14" s="1"/>
  <c r="B18" i="14" s="1"/>
  <c r="B11" i="13"/>
  <c r="B12" i="13" s="1"/>
  <c r="J91" i="27" l="1"/>
  <c r="L91" i="15"/>
  <c r="L88" i="15"/>
  <c r="J88" i="27"/>
  <c r="L95" i="15"/>
  <c r="J95" i="27"/>
  <c r="J89" i="27"/>
  <c r="L89" i="15"/>
  <c r="F98" i="27"/>
  <c r="H98" i="15"/>
  <c r="H95" i="15"/>
  <c r="F95" i="27"/>
  <c r="H94" i="15"/>
  <c r="F94" i="27"/>
  <c r="F93" i="27"/>
  <c r="H93" i="15"/>
  <c r="H91" i="15"/>
  <c r="F91" i="27"/>
  <c r="H90" i="15"/>
  <c r="F90" i="27"/>
  <c r="F89" i="27"/>
  <c r="H89" i="15"/>
  <c r="H88" i="15"/>
  <c r="F88" i="27"/>
  <c r="J98" i="27"/>
  <c r="L98" i="15"/>
  <c r="L94" i="15"/>
  <c r="J94" i="27"/>
  <c r="H98" i="27"/>
  <c r="F98" i="15"/>
  <c r="L98" i="27"/>
  <c r="L95" i="27"/>
  <c r="H95" i="27"/>
  <c r="F95" i="15"/>
  <c r="L94" i="27"/>
  <c r="H94" i="27"/>
  <c r="F94" i="15"/>
  <c r="H93" i="27"/>
  <c r="F93" i="15"/>
  <c r="L93" i="27"/>
  <c r="F92" i="15"/>
  <c r="L92" i="27"/>
  <c r="H92" i="27"/>
  <c r="F91" i="15"/>
  <c r="L91" i="27"/>
  <c r="H91" i="27"/>
  <c r="L90" i="27"/>
  <c r="H90" i="27"/>
  <c r="F90" i="15"/>
  <c r="H89" i="27"/>
  <c r="F89" i="15"/>
  <c r="L89" i="27"/>
  <c r="F88" i="15"/>
  <c r="L88" i="27"/>
  <c r="H88" i="27"/>
  <c r="L93" i="15"/>
  <c r="J93" i="27"/>
  <c r="N98" i="15"/>
  <c r="J98" i="15"/>
  <c r="N95" i="15"/>
  <c r="J95" i="15"/>
  <c r="N94" i="15"/>
  <c r="J94" i="15"/>
  <c r="J93" i="15"/>
  <c r="N93" i="15"/>
  <c r="J92" i="15"/>
  <c r="N92" i="15"/>
  <c r="J91" i="15"/>
  <c r="N91" i="15"/>
  <c r="N90" i="15"/>
  <c r="J90" i="15"/>
  <c r="J89" i="15"/>
  <c r="N89" i="15"/>
  <c r="N88" i="15"/>
  <c r="J88" i="15"/>
  <c r="J90" i="27"/>
  <c r="L90" i="15"/>
  <c r="H92" i="15"/>
  <c r="F92" i="27"/>
  <c r="R98" i="15"/>
  <c r="P98" i="27"/>
  <c r="P95" i="27"/>
  <c r="R95" i="15"/>
  <c r="R94" i="15"/>
  <c r="P94" i="27"/>
  <c r="P93" i="27"/>
  <c r="R93" i="15"/>
  <c r="P92" i="27"/>
  <c r="R92" i="15"/>
  <c r="P91" i="27"/>
  <c r="R91" i="15"/>
  <c r="R90" i="15"/>
  <c r="P90" i="27"/>
  <c r="R89" i="15"/>
  <c r="P89" i="27"/>
  <c r="P88" i="27"/>
  <c r="R88" i="15"/>
  <c r="L92" i="15"/>
  <c r="J92" i="27"/>
  <c r="P98" i="15"/>
  <c r="N98" i="27"/>
  <c r="N95" i="27"/>
  <c r="P95" i="15"/>
  <c r="P94" i="15"/>
  <c r="N94" i="27"/>
  <c r="N93" i="27"/>
  <c r="P93" i="15"/>
  <c r="N92" i="27"/>
  <c r="P92" i="15"/>
  <c r="N91" i="27"/>
  <c r="P91" i="15"/>
  <c r="P90" i="15"/>
  <c r="N90" i="27"/>
  <c r="P89" i="15"/>
  <c r="N89" i="27"/>
  <c r="P88" i="15"/>
  <c r="N88" i="27"/>
  <c r="N79" i="27"/>
  <c r="P79" i="15"/>
  <c r="F80" i="15"/>
  <c r="P80" i="27"/>
  <c r="R80" i="15"/>
  <c r="F79" i="27"/>
  <c r="H79" i="15"/>
  <c r="N80" i="15"/>
  <c r="L80" i="27"/>
  <c r="L79" i="27"/>
  <c r="N79" i="15"/>
  <c r="L80" i="15"/>
  <c r="J80" i="27"/>
  <c r="P80" i="15"/>
  <c r="N80" i="27"/>
  <c r="J80" i="15"/>
  <c r="H80" i="27"/>
  <c r="H80" i="15"/>
  <c r="F80" i="27"/>
  <c r="P79" i="27"/>
  <c r="R79" i="15"/>
  <c r="H79" i="27"/>
  <c r="J79" i="15"/>
  <c r="F79" i="15"/>
  <c r="J79" i="27"/>
  <c r="L79" i="15"/>
  <c r="B18" i="15"/>
  <c r="F96" i="14"/>
  <c r="N96" i="14"/>
  <c r="L96" i="14"/>
  <c r="P96" i="14"/>
  <c r="J96" i="14"/>
  <c r="T96" i="14"/>
  <c r="R96" i="14"/>
  <c r="H96" i="14"/>
  <c r="B16" i="21"/>
  <c r="B23" i="20"/>
  <c r="B24" i="20" s="1"/>
  <c r="B17" i="19"/>
  <c r="N81" i="14"/>
  <c r="L81" i="14"/>
  <c r="P81" i="14"/>
  <c r="J81" i="14"/>
  <c r="R81" i="14"/>
  <c r="T81" i="14"/>
  <c r="B19" i="14"/>
  <c r="B13" i="13"/>
  <c r="N96" i="15" l="1"/>
  <c r="J96" i="15"/>
  <c r="L96" i="27"/>
  <c r="F96" i="15"/>
  <c r="H96" i="27"/>
  <c r="F98" i="19"/>
  <c r="P96" i="27"/>
  <c r="R96" i="15"/>
  <c r="P96" i="15"/>
  <c r="N96" i="27"/>
  <c r="F96" i="27"/>
  <c r="H96" i="15"/>
  <c r="L96" i="15"/>
  <c r="J96" i="27"/>
  <c r="B19" i="15"/>
  <c r="B20" i="15" s="1"/>
  <c r="B25" i="20"/>
  <c r="B26" i="20" s="1"/>
  <c r="B17" i="21"/>
  <c r="B18" i="19"/>
  <c r="T83" i="14"/>
  <c r="R83" i="14"/>
  <c r="L83" i="14"/>
  <c r="N83" i="14"/>
  <c r="N14" i="13" s="1"/>
  <c r="J83" i="14"/>
  <c r="N12" i="13" s="1"/>
  <c r="P83" i="14"/>
  <c r="B20" i="14"/>
  <c r="B21" i="14" s="1"/>
  <c r="B14" i="13"/>
  <c r="R88" i="12" l="1"/>
  <c r="R95" i="12"/>
  <c r="R98" i="12"/>
  <c r="T98" i="19"/>
  <c r="R91" i="12"/>
  <c r="R90" i="12"/>
  <c r="R92" i="12"/>
  <c r="R89" i="12"/>
  <c r="R93" i="12"/>
  <c r="R94" i="12"/>
  <c r="L85" i="14"/>
  <c r="N13" i="13"/>
  <c r="P85" i="14"/>
  <c r="P100" i="14" s="1"/>
  <c r="N15" i="13"/>
  <c r="R85" i="14"/>
  <c r="N16" i="13"/>
  <c r="T85" i="14"/>
  <c r="T100" i="14" s="1"/>
  <c r="N17" i="13"/>
  <c r="B29" i="20"/>
  <c r="B30" i="20" s="1"/>
  <c r="B31" i="20" s="1"/>
  <c r="B18" i="21"/>
  <c r="B19" i="21" s="1"/>
  <c r="B21" i="15"/>
  <c r="B24" i="15" s="1"/>
  <c r="J85" i="14"/>
  <c r="N85" i="14"/>
  <c r="N100" i="14" s="1"/>
  <c r="B19" i="19"/>
  <c r="B24" i="14"/>
  <c r="B15" i="13"/>
  <c r="B32" i="20" l="1"/>
  <c r="B33" i="20" s="1"/>
  <c r="B34" i="20" s="1"/>
  <c r="B35" i="20" s="1"/>
  <c r="L100" i="14"/>
  <c r="R100" i="14"/>
  <c r="J100" i="14"/>
  <c r="P88" i="12"/>
  <c r="R98" i="19"/>
  <c r="P98" i="12"/>
  <c r="P90" i="12"/>
  <c r="P94" i="12"/>
  <c r="P89" i="12"/>
  <c r="P91" i="12"/>
  <c r="P95" i="12"/>
  <c r="P92" i="12"/>
  <c r="P93" i="12"/>
  <c r="B20" i="21"/>
  <c r="B21" i="21" s="1"/>
  <c r="B25" i="15"/>
  <c r="B26" i="15" s="1"/>
  <c r="B27" i="15" s="1"/>
  <c r="B28" i="15" s="1"/>
  <c r="B29" i="15" s="1"/>
  <c r="B30" i="15" s="1"/>
  <c r="B31" i="15" s="1"/>
  <c r="B32" i="15" s="1"/>
  <c r="B33" i="15" s="1"/>
  <c r="B35" i="15" s="1"/>
  <c r="B41" i="15" s="1"/>
  <c r="B42" i="15" s="1"/>
  <c r="B43" i="15" s="1"/>
  <c r="B44" i="15" s="1"/>
  <c r="B45" i="15" s="1"/>
  <c r="B46" i="15" s="1"/>
  <c r="B47" i="15" s="1"/>
  <c r="B48" i="15" s="1"/>
  <c r="B49" i="15" s="1"/>
  <c r="B50" i="15" s="1"/>
  <c r="B51" i="15" s="1"/>
  <c r="B54" i="15" s="1"/>
  <c r="B55" i="15" s="1"/>
  <c r="B56" i="15" s="1"/>
  <c r="B57" i="15" s="1"/>
  <c r="B58" i="15" s="1"/>
  <c r="B59" i="15" s="1"/>
  <c r="B61" i="15" s="1"/>
  <c r="B67" i="15" s="1"/>
  <c r="B68" i="15" s="1"/>
  <c r="B69" i="15" s="1"/>
  <c r="B70" i="15" s="1"/>
  <c r="B71" i="15" s="1"/>
  <c r="B72" i="15" s="1"/>
  <c r="B73" i="15" s="1"/>
  <c r="B74" i="15" s="1"/>
  <c r="B75" i="15" s="1"/>
  <c r="B76" i="15" s="1"/>
  <c r="B77" i="15" s="1"/>
  <c r="B78" i="15" s="1"/>
  <c r="B79" i="15" s="1"/>
  <c r="B80" i="15" s="1"/>
  <c r="B81" i="15" s="1"/>
  <c r="B83" i="15" s="1"/>
  <c r="B20" i="19"/>
  <c r="B21" i="19" s="1"/>
  <c r="B24" i="19" s="1"/>
  <c r="B25" i="19" s="1"/>
  <c r="B26" i="19" s="1"/>
  <c r="B27" i="19" s="1"/>
  <c r="B25" i="14"/>
  <c r="B16" i="13"/>
  <c r="N90" i="12" l="1"/>
  <c r="N91" i="12"/>
  <c r="N94" i="12"/>
  <c r="N92" i="12"/>
  <c r="N95" i="12"/>
  <c r="N89" i="12"/>
  <c r="N93" i="12"/>
  <c r="N88" i="12"/>
  <c r="P98" i="19"/>
  <c r="N98" i="12"/>
  <c r="B24" i="21"/>
  <c r="B25" i="21" s="1"/>
  <c r="B28" i="19"/>
  <c r="B29" i="19" s="1"/>
  <c r="B30" i="19" s="1"/>
  <c r="B31" i="19" s="1"/>
  <c r="B32" i="19" s="1"/>
  <c r="B33" i="19" s="1"/>
  <c r="B35" i="19" s="1"/>
  <c r="B41" i="19" s="1"/>
  <c r="B42" i="19" s="1"/>
  <c r="B43" i="19" s="1"/>
  <c r="B44" i="19" s="1"/>
  <c r="B45" i="19" s="1"/>
  <c r="B46" i="19" s="1"/>
  <c r="B47" i="19" s="1"/>
  <c r="B48" i="19" s="1"/>
  <c r="B49" i="19" s="1"/>
  <c r="B50" i="19" s="1"/>
  <c r="B51" i="19" s="1"/>
  <c r="B54" i="19" s="1"/>
  <c r="B55" i="19" s="1"/>
  <c r="B56" i="19" s="1"/>
  <c r="B57" i="19" s="1"/>
  <c r="B58" i="19" s="1"/>
  <c r="B59" i="19" s="1"/>
  <c r="B61" i="19" s="1"/>
  <c r="B67" i="19" s="1"/>
  <c r="B68" i="19" s="1"/>
  <c r="B69" i="19" s="1"/>
  <c r="B70" i="19" s="1"/>
  <c r="B71" i="19" s="1"/>
  <c r="B72" i="19" s="1"/>
  <c r="B73" i="19" s="1"/>
  <c r="B74" i="19" s="1"/>
  <c r="B75" i="19" s="1"/>
  <c r="B76" i="19" s="1"/>
  <c r="B77" i="19" s="1"/>
  <c r="B78" i="19" s="1"/>
  <c r="B79" i="19" s="1"/>
  <c r="B80" i="19" s="1"/>
  <c r="B81" i="19" s="1"/>
  <c r="B83" i="19" s="1"/>
  <c r="B85" i="19" s="1"/>
  <c r="B85" i="15"/>
  <c r="B88" i="15" s="1"/>
  <c r="B89" i="15" s="1"/>
  <c r="B90" i="15" s="1"/>
  <c r="B91" i="15" s="1"/>
  <c r="B92" i="15" s="1"/>
  <c r="B93" i="15" s="1"/>
  <c r="B94" i="15" s="1"/>
  <c r="B95" i="15" s="1"/>
  <c r="B96" i="15" s="1"/>
  <c r="B98" i="15" s="1"/>
  <c r="B100" i="15" s="1"/>
  <c r="B26" i="14"/>
  <c r="B17" i="13"/>
  <c r="L88" i="12" l="1"/>
  <c r="L89" i="12"/>
  <c r="L92" i="12"/>
  <c r="L90" i="12"/>
  <c r="L91" i="12"/>
  <c r="L93" i="12"/>
  <c r="N98" i="19"/>
  <c r="L98" i="12"/>
  <c r="L94" i="12"/>
  <c r="L95" i="12"/>
  <c r="B20" i="13"/>
  <c r="B21" i="13" s="1"/>
  <c r="B26" i="21"/>
  <c r="B27" i="21"/>
  <c r="B88" i="19"/>
  <c r="B89" i="19" s="1"/>
  <c r="B90" i="19" s="1"/>
  <c r="B91" i="19" s="1"/>
  <c r="B92" i="19" s="1"/>
  <c r="B93" i="19" s="1"/>
  <c r="B94" i="19" s="1"/>
  <c r="B95" i="19" s="1"/>
  <c r="B96" i="19" s="1"/>
  <c r="B98" i="19" s="1"/>
  <c r="B100" i="19" s="1"/>
  <c r="B28" i="21"/>
  <c r="B29" i="21" s="1"/>
  <c r="B30" i="21" s="1"/>
  <c r="B31" i="21" s="1"/>
  <c r="B32" i="21" s="1"/>
  <c r="B33" i="21" s="1"/>
  <c r="B35" i="21" s="1"/>
  <c r="B41" i="21" s="1"/>
  <c r="B42" i="21" s="1"/>
  <c r="B43" i="21" s="1"/>
  <c r="B44" i="21" s="1"/>
  <c r="B45" i="21" s="1"/>
  <c r="B46" i="21" s="1"/>
  <c r="B47" i="21" s="1"/>
  <c r="B48" i="21" s="1"/>
  <c r="B49" i="21" s="1"/>
  <c r="B50" i="21" s="1"/>
  <c r="B51" i="21" s="1"/>
  <c r="B54" i="21" s="1"/>
  <c r="B55" i="21" s="1"/>
  <c r="B56" i="21" s="1"/>
  <c r="B57" i="21" s="1"/>
  <c r="B58" i="21" s="1"/>
  <c r="B59" i="21" s="1"/>
  <c r="B61" i="21" s="1"/>
  <c r="B67" i="21" s="1"/>
  <c r="B68" i="21" s="1"/>
  <c r="B69" i="21" s="1"/>
  <c r="B70" i="21" s="1"/>
  <c r="B71" i="21" s="1"/>
  <c r="B72" i="21" s="1"/>
  <c r="B73" i="21" s="1"/>
  <c r="B74" i="21" s="1"/>
  <c r="B75" i="21" s="1"/>
  <c r="B76" i="21" s="1"/>
  <c r="B77" i="21" s="1"/>
  <c r="B78" i="21" s="1"/>
  <c r="B79" i="21" s="1"/>
  <c r="B80" i="21" s="1"/>
  <c r="B81" i="21" s="1"/>
  <c r="B83" i="21" s="1"/>
  <c r="B85" i="21" s="1"/>
  <c r="B88" i="21" s="1"/>
  <c r="B89" i="21" s="1"/>
  <c r="B90" i="21" s="1"/>
  <c r="B91" i="21" s="1"/>
  <c r="B92" i="21" s="1"/>
  <c r="B93" i="21" s="1"/>
  <c r="B94" i="21" s="1"/>
  <c r="B95" i="21" s="1"/>
  <c r="B96" i="21" s="1"/>
  <c r="B98" i="21" s="1"/>
  <c r="B100" i="21" s="1"/>
  <c r="B27" i="14"/>
  <c r="H98" i="12" l="1"/>
  <c r="J98" i="19"/>
  <c r="B22" i="13"/>
  <c r="B23" i="13" s="1"/>
  <c r="B28" i="14"/>
  <c r="B29" i="14" s="1"/>
  <c r="B30" i="14" s="1"/>
  <c r="B31" i="14" s="1"/>
  <c r="B32" i="14" s="1"/>
  <c r="B33" i="14" s="1"/>
  <c r="B35" i="14" s="1"/>
  <c r="B41" i="14" s="1"/>
  <c r="B42" i="14" s="1"/>
  <c r="B43" i="14" s="1"/>
  <c r="B44" i="14" s="1"/>
  <c r="B45" i="14" s="1"/>
  <c r="B46" i="14" s="1"/>
  <c r="B47" i="14" s="1"/>
  <c r="B48" i="14" s="1"/>
  <c r="B49" i="14" s="1"/>
  <c r="B50" i="14" s="1"/>
  <c r="B51" i="14" s="1"/>
  <c r="B54" i="14" s="1"/>
  <c r="B55" i="14" s="1"/>
  <c r="B56" i="14" s="1"/>
  <c r="B57" i="14" s="1"/>
  <c r="B58" i="14" s="1"/>
  <c r="B59" i="14" s="1"/>
  <c r="B61" i="14" s="1"/>
  <c r="B67" i="14" s="1"/>
  <c r="B68" i="14" s="1"/>
  <c r="B69" i="14" s="1"/>
  <c r="B70" i="14" s="1"/>
  <c r="B71" i="14" s="1"/>
  <c r="B72" i="14" s="1"/>
  <c r="B73" i="14" s="1"/>
  <c r="B74" i="14" s="1"/>
  <c r="B75" i="14" s="1"/>
  <c r="B76" i="14" s="1"/>
  <c r="B77" i="14" s="1"/>
  <c r="B78" i="14" s="1"/>
  <c r="B79" i="14" s="1"/>
  <c r="B80" i="14" s="1"/>
  <c r="B81" i="14" s="1"/>
  <c r="B83" i="14" s="1"/>
  <c r="B85" i="14" s="1"/>
  <c r="B88" i="14" s="1"/>
  <c r="B89" i="14" s="1"/>
  <c r="B90" i="14" s="1"/>
  <c r="B91" i="14" s="1"/>
  <c r="B92" i="14" s="1"/>
  <c r="B93" i="14" s="1"/>
  <c r="B94" i="14" s="1"/>
  <c r="B95" i="14" s="1"/>
  <c r="B96" i="14" s="1"/>
  <c r="B98" i="14" s="1"/>
  <c r="B100" i="14" s="1"/>
  <c r="L98" i="19" l="1"/>
  <c r="J98" i="12"/>
  <c r="B24" i="13"/>
  <c r="B25" i="13" s="1"/>
  <c r="B26" i="13" s="1"/>
  <c r="B29" i="13" s="1"/>
  <c r="B30" i="13" s="1"/>
  <c r="B31" i="13" s="1"/>
  <c r="B32" i="13" s="1"/>
  <c r="B33" i="13" s="1"/>
  <c r="B34" i="13" s="1"/>
  <c r="B35" i="13" s="1"/>
  <c r="J90" i="12" l="1"/>
  <c r="J88" i="12" l="1"/>
  <c r="J89" i="12" l="1"/>
  <c r="J94" i="12" l="1"/>
  <c r="J92" i="12"/>
  <c r="J91" i="12" l="1"/>
  <c r="J95" i="12"/>
  <c r="J93" i="12" l="1"/>
  <c r="H88" i="12" l="1"/>
  <c r="H92" i="12"/>
  <c r="H93" i="12"/>
  <c r="H89" i="12"/>
  <c r="H90" i="12"/>
  <c r="H94" i="12"/>
  <c r="H91" i="12"/>
  <c r="H95" i="12"/>
  <c r="F95" i="25"/>
  <c r="F94" i="25"/>
  <c r="F92" i="25"/>
  <c r="F91" i="25"/>
  <c r="F90" i="25"/>
  <c r="F89" i="25"/>
  <c r="F88" i="25"/>
  <c r="H90" i="25" l="1"/>
  <c r="F90" i="12"/>
  <c r="L90" i="25"/>
  <c r="P90" i="25"/>
  <c r="N90" i="25"/>
  <c r="J90" i="25"/>
  <c r="L91" i="25"/>
  <c r="H91" i="25"/>
  <c r="F91" i="12"/>
  <c r="P91" i="25"/>
  <c r="N91" i="25"/>
  <c r="J91" i="25"/>
  <c r="L92" i="25"/>
  <c r="F92" i="12"/>
  <c r="H92" i="25"/>
  <c r="P92" i="25"/>
  <c r="N92" i="25"/>
  <c r="J92" i="25"/>
  <c r="L93" i="25"/>
  <c r="F93" i="12"/>
  <c r="H93" i="25"/>
  <c r="P93" i="25"/>
  <c r="N93" i="25"/>
  <c r="J93" i="25"/>
  <c r="H94" i="25"/>
  <c r="F94" i="29"/>
  <c r="F94" i="12"/>
  <c r="L94" i="25"/>
  <c r="P94" i="25"/>
  <c r="N94" i="25"/>
  <c r="J94" i="25"/>
  <c r="F89" i="12"/>
  <c r="L89" i="25"/>
  <c r="F89" i="29"/>
  <c r="H89" i="25"/>
  <c r="P89" i="25"/>
  <c r="N89" i="25"/>
  <c r="J89" i="25"/>
  <c r="F91" i="29"/>
  <c r="L95" i="25"/>
  <c r="H95" i="25"/>
  <c r="F95" i="12"/>
  <c r="P95" i="25"/>
  <c r="N95" i="25"/>
  <c r="J95" i="25"/>
  <c r="L88" i="25"/>
  <c r="H88" i="25"/>
  <c r="F88" i="12"/>
  <c r="P88" i="25"/>
  <c r="N88" i="25"/>
  <c r="J88" i="25"/>
  <c r="F98" i="12"/>
  <c r="L98" i="25"/>
  <c r="H98" i="19"/>
  <c r="H98" i="25"/>
  <c r="P98" i="25"/>
  <c r="N98" i="25"/>
  <c r="J98" i="25"/>
  <c r="F98" i="25"/>
  <c r="F93" i="25"/>
  <c r="L92" i="29" l="1"/>
  <c r="H92" i="29"/>
  <c r="P92" i="29"/>
  <c r="N92" i="29"/>
  <c r="J92" i="29"/>
  <c r="H91" i="29"/>
  <c r="L91" i="29"/>
  <c r="P91" i="29"/>
  <c r="N91" i="29"/>
  <c r="J91" i="29"/>
  <c r="L88" i="29"/>
  <c r="H88" i="29"/>
  <c r="P88" i="29"/>
  <c r="N88" i="29"/>
  <c r="J88" i="29"/>
  <c r="L93" i="29"/>
  <c r="H93" i="29"/>
  <c r="P93" i="29"/>
  <c r="N93" i="29"/>
  <c r="J93" i="29"/>
  <c r="L90" i="29"/>
  <c r="H90" i="29"/>
  <c r="P90" i="29"/>
  <c r="N90" i="29"/>
  <c r="J90" i="29"/>
  <c r="H95" i="29"/>
  <c r="L95" i="29"/>
  <c r="P95" i="29"/>
  <c r="N95" i="29"/>
  <c r="J95" i="29"/>
  <c r="L94" i="29"/>
  <c r="H94" i="29"/>
  <c r="P94" i="29"/>
  <c r="N94" i="29"/>
  <c r="J94" i="29"/>
  <c r="F92" i="29"/>
  <c r="F90" i="29"/>
  <c r="L89" i="29"/>
  <c r="H89" i="29"/>
  <c r="P89" i="29"/>
  <c r="N89" i="29"/>
  <c r="J89" i="29"/>
  <c r="F88" i="29"/>
  <c r="L98" i="29"/>
  <c r="H98" i="29"/>
  <c r="P98" i="29"/>
  <c r="N98" i="29"/>
  <c r="J98" i="29"/>
  <c r="F98" i="29"/>
  <c r="F95" i="29"/>
  <c r="F93" i="29"/>
  <c r="H47" i="25" l="1"/>
  <c r="P47" i="25"/>
  <c r="N47" i="25"/>
  <c r="L47" i="25"/>
  <c r="F47" i="12"/>
  <c r="J47" i="25"/>
  <c r="R55" i="12"/>
  <c r="P55" i="12"/>
  <c r="N55" i="12"/>
  <c r="L55" i="12"/>
  <c r="J55" i="12"/>
  <c r="N46" i="12"/>
  <c r="P46" i="12"/>
  <c r="L46" i="12"/>
  <c r="J46" i="12"/>
  <c r="R46" i="12"/>
  <c r="J41" i="25"/>
  <c r="H41" i="25"/>
  <c r="F41" i="12"/>
  <c r="P41" i="25"/>
  <c r="L41" i="25"/>
  <c r="N41" i="25"/>
  <c r="J54" i="25"/>
  <c r="H54" i="25"/>
  <c r="L54" i="25"/>
  <c r="P54" i="25"/>
  <c r="N54" i="25"/>
  <c r="F54" i="12"/>
  <c r="N42" i="25"/>
  <c r="L42" i="25"/>
  <c r="J42" i="25"/>
  <c r="P42" i="25"/>
  <c r="H42" i="25"/>
  <c r="F42" i="12"/>
  <c r="L42" i="12"/>
  <c r="J42" i="12"/>
  <c r="R42" i="12"/>
  <c r="P42" i="12"/>
  <c r="N42" i="12"/>
  <c r="P47" i="12"/>
  <c r="N47" i="12"/>
  <c r="L47" i="12"/>
  <c r="J47" i="12"/>
  <c r="R47" i="12"/>
  <c r="N55" i="25"/>
  <c r="L55" i="25"/>
  <c r="J55" i="25"/>
  <c r="H55" i="25"/>
  <c r="P55" i="25"/>
  <c r="F55" i="12"/>
  <c r="R54" i="12"/>
  <c r="P54" i="12"/>
  <c r="N54" i="12"/>
  <c r="L54" i="12"/>
  <c r="J54" i="12"/>
  <c r="J41" i="12"/>
  <c r="L41" i="12"/>
  <c r="R41" i="12"/>
  <c r="P41" i="12"/>
  <c r="N41" i="12"/>
  <c r="P46" i="25"/>
  <c r="N46" i="25"/>
  <c r="L46" i="25"/>
  <c r="J46" i="25"/>
  <c r="F46" i="12"/>
  <c r="H46" i="25"/>
  <c r="J42" i="29" l="1"/>
  <c r="H42" i="29"/>
  <c r="L42" i="29"/>
  <c r="P42" i="29"/>
  <c r="N42" i="29"/>
  <c r="H54" i="29"/>
  <c r="P54" i="29"/>
  <c r="N54" i="29"/>
  <c r="L54" i="29"/>
  <c r="J54" i="29"/>
  <c r="J55" i="29"/>
  <c r="H55" i="29"/>
  <c r="P55" i="29"/>
  <c r="L55" i="29"/>
  <c r="N55" i="29"/>
  <c r="H41" i="29"/>
  <c r="P41" i="29"/>
  <c r="N41" i="29"/>
  <c r="L41" i="29"/>
  <c r="J41" i="29"/>
  <c r="P47" i="29"/>
  <c r="N47" i="29"/>
  <c r="L47" i="29"/>
  <c r="J47" i="29"/>
  <c r="H47" i="29"/>
  <c r="N46" i="29"/>
  <c r="L46" i="29"/>
  <c r="J46" i="29"/>
  <c r="H46" i="29"/>
  <c r="P46" i="29"/>
  <c r="L12" i="25"/>
  <c r="J12" i="25"/>
  <c r="H12" i="25"/>
  <c r="N12" i="25"/>
  <c r="P12" i="25"/>
  <c r="H11" i="25"/>
  <c r="P11" i="25"/>
  <c r="N11" i="25"/>
  <c r="J11" i="25"/>
  <c r="L11" i="25"/>
  <c r="H24" i="25"/>
  <c r="J24" i="25"/>
  <c r="P24" i="25"/>
  <c r="N24" i="25"/>
  <c r="L24" i="25"/>
  <c r="L25" i="25"/>
  <c r="J25" i="25"/>
  <c r="N25" i="25"/>
  <c r="H25" i="25"/>
  <c r="P25" i="25"/>
  <c r="P24" i="29" l="1"/>
  <c r="N24" i="29"/>
  <c r="L24" i="29"/>
  <c r="J24" i="29"/>
  <c r="H24" i="29"/>
  <c r="H12" i="29"/>
  <c r="P12" i="29"/>
  <c r="N12" i="29"/>
  <c r="L12" i="29"/>
  <c r="J12" i="29"/>
  <c r="P11" i="29"/>
  <c r="N11" i="29"/>
  <c r="L11" i="29"/>
  <c r="J11" i="29"/>
  <c r="H11" i="29"/>
  <c r="H67" i="25"/>
  <c r="P67" i="25"/>
  <c r="J67" i="25"/>
  <c r="N67" i="25"/>
  <c r="L67" i="25"/>
  <c r="H25" i="29"/>
  <c r="J25" i="29"/>
  <c r="P25" i="29"/>
  <c r="N25" i="29"/>
  <c r="L25" i="29"/>
  <c r="L68" i="25"/>
  <c r="J68" i="25"/>
  <c r="H68" i="25"/>
  <c r="N68" i="25"/>
  <c r="P68" i="25"/>
  <c r="H68" i="29" l="1"/>
  <c r="P68" i="29"/>
  <c r="N68" i="29"/>
  <c r="J68" i="29"/>
  <c r="L68" i="29"/>
  <c r="P67" i="29"/>
  <c r="N67" i="29"/>
  <c r="L67" i="29"/>
  <c r="J67" i="29"/>
  <c r="H67" i="29"/>
  <c r="P79" i="12"/>
  <c r="N79" i="25"/>
  <c r="P26" i="25"/>
  <c r="R26" i="12"/>
  <c r="L19" i="25"/>
  <c r="N19" i="12"/>
  <c r="H57" i="25"/>
  <c r="J57" i="12"/>
  <c r="N31" i="25"/>
  <c r="P31" i="12"/>
  <c r="J45" i="12"/>
  <c r="H45" i="25"/>
  <c r="H32" i="25"/>
  <c r="J32" i="12"/>
  <c r="F29" i="25"/>
  <c r="H29" i="12"/>
  <c r="F19" i="12"/>
  <c r="N58" i="12"/>
  <c r="L58" i="25"/>
  <c r="H31" i="12"/>
  <c r="F31" i="25"/>
  <c r="N77" i="12"/>
  <c r="L77" i="25"/>
  <c r="N56" i="25"/>
  <c r="P56" i="12"/>
  <c r="J13" i="25"/>
  <c r="L13" i="12"/>
  <c r="H20" i="25"/>
  <c r="J20" i="12"/>
  <c r="F48" i="12"/>
  <c r="I11" i="5"/>
  <c r="R18" i="12"/>
  <c r="P18" i="25"/>
  <c r="J27" i="12"/>
  <c r="H27" i="25"/>
  <c r="R28" i="12"/>
  <c r="P28" i="25"/>
  <c r="H80" i="25"/>
  <c r="J80" i="12"/>
  <c r="H56" i="25"/>
  <c r="J56" i="12"/>
  <c r="P19" i="25"/>
  <c r="R19" i="12"/>
  <c r="N20" i="25"/>
  <c r="P20" i="12"/>
  <c r="N79" i="12"/>
  <c r="L79" i="25"/>
  <c r="H58" i="12"/>
  <c r="F58" i="25"/>
  <c r="L79" i="12"/>
  <c r="J79" i="25"/>
  <c r="H45" i="12"/>
  <c r="F45" i="25"/>
  <c r="F73" i="12"/>
  <c r="L56" i="12"/>
  <c r="J56" i="25"/>
  <c r="L77" i="12"/>
  <c r="J77" i="25"/>
  <c r="L43" i="25"/>
  <c r="N43" i="12"/>
  <c r="L15" i="5"/>
  <c r="F30" i="12"/>
  <c r="L29" i="25"/>
  <c r="N29" i="12"/>
  <c r="L74" i="12"/>
  <c r="J74" i="25"/>
  <c r="F57" i="12"/>
  <c r="J30" i="25"/>
  <c r="L30" i="12"/>
  <c r="J57" i="25"/>
  <c r="L57" i="12"/>
  <c r="P74" i="25"/>
  <c r="R74" i="12"/>
  <c r="P48" i="25"/>
  <c r="I17" i="5"/>
  <c r="R48" i="12"/>
  <c r="J17" i="25"/>
  <c r="L17" i="12"/>
  <c r="J29" i="25"/>
  <c r="L29" i="12"/>
  <c r="P29" i="25"/>
  <c r="R29" i="12"/>
  <c r="F26" i="12"/>
  <c r="J20" i="25"/>
  <c r="L20" i="12"/>
  <c r="F20" i="12"/>
  <c r="R27" i="12"/>
  <c r="P27" i="25"/>
  <c r="I8" i="5"/>
  <c r="R50" i="12"/>
  <c r="P50" i="25"/>
  <c r="F19" i="25"/>
  <c r="H19" i="12"/>
  <c r="P75" i="25"/>
  <c r="R75" i="12"/>
  <c r="F29" i="12"/>
  <c r="L45" i="25"/>
  <c r="N45" i="12"/>
  <c r="F32" i="25"/>
  <c r="H32" i="12"/>
  <c r="H26" i="12"/>
  <c r="F26" i="25"/>
  <c r="F28" i="12"/>
  <c r="F27" i="25"/>
  <c r="H27" i="12"/>
  <c r="F56" i="25"/>
  <c r="H56" i="12"/>
  <c r="N30" i="25"/>
  <c r="P30" i="12"/>
  <c r="F74" i="12"/>
  <c r="R80" i="12"/>
  <c r="P80" i="25"/>
  <c r="N13" i="25"/>
  <c r="P13" i="12"/>
  <c r="H79" i="25"/>
  <c r="J79" i="12"/>
  <c r="L32" i="12"/>
  <c r="J32" i="25"/>
  <c r="F13" i="25"/>
  <c r="H13" i="12"/>
  <c r="F28" i="25"/>
  <c r="H28" i="12"/>
  <c r="J58" i="12"/>
  <c r="H58" i="25"/>
  <c r="F18" i="25"/>
  <c r="H18" i="12"/>
  <c r="H50" i="25"/>
  <c r="J50" i="12"/>
  <c r="H74" i="25"/>
  <c r="J74" i="12"/>
  <c r="J26" i="25"/>
  <c r="L26" i="12"/>
  <c r="F17" i="12"/>
  <c r="P76" i="12"/>
  <c r="N76" i="25"/>
  <c r="H17" i="25"/>
  <c r="J17" i="12"/>
  <c r="H18" i="25"/>
  <c r="J18" i="12"/>
  <c r="F49" i="25"/>
  <c r="H49" i="12"/>
  <c r="F80" i="25"/>
  <c r="H80" i="12"/>
  <c r="J48" i="25"/>
  <c r="L48" i="12"/>
  <c r="I14" i="5"/>
  <c r="L76" i="12"/>
  <c r="J76" i="25"/>
  <c r="N50" i="12"/>
  <c r="L50" i="25"/>
  <c r="F58" i="12"/>
  <c r="L14" i="12"/>
  <c r="J14" i="25"/>
  <c r="N28" i="12"/>
  <c r="L28" i="25"/>
  <c r="L8" i="5"/>
  <c r="L20" i="25"/>
  <c r="N20" i="12"/>
  <c r="H29" i="25"/>
  <c r="J29" i="12"/>
  <c r="L49" i="12"/>
  <c r="J49" i="25"/>
  <c r="P13" i="25"/>
  <c r="R13" i="12"/>
  <c r="J43" i="25"/>
  <c r="L14" i="5"/>
  <c r="L43" i="12"/>
  <c r="F43" i="25"/>
  <c r="H43" i="12"/>
  <c r="F79" i="25"/>
  <c r="H79" i="12"/>
  <c r="J76" i="12"/>
  <c r="H76" i="25"/>
  <c r="P56" i="25"/>
  <c r="R56" i="12"/>
  <c r="L17" i="25"/>
  <c r="N17" i="12"/>
  <c r="L56" i="25"/>
  <c r="N56" i="12"/>
  <c r="F13" i="12"/>
  <c r="F14" i="25"/>
  <c r="H14" i="12"/>
  <c r="N76" i="12"/>
  <c r="L76" i="25"/>
  <c r="P58" i="25"/>
  <c r="R58" i="12"/>
  <c r="P73" i="25"/>
  <c r="R73" i="12"/>
  <c r="H14" i="25"/>
  <c r="J14" i="12"/>
  <c r="J45" i="25"/>
  <c r="L45" i="12"/>
  <c r="H44" i="25"/>
  <c r="J44" i="12"/>
  <c r="F49" i="12"/>
  <c r="N45" i="25"/>
  <c r="P45" i="12"/>
  <c r="L44" i="25"/>
  <c r="N44" i="12"/>
  <c r="L49" i="25"/>
  <c r="N49" i="12"/>
  <c r="F45" i="12"/>
  <c r="F75" i="25"/>
  <c r="H75" i="12"/>
  <c r="H76" i="12"/>
  <c r="F76" i="25"/>
  <c r="F43" i="12"/>
  <c r="L11" i="5"/>
  <c r="H20" i="12"/>
  <c r="F20" i="25"/>
  <c r="P57" i="25"/>
  <c r="R57" i="12"/>
  <c r="H77" i="12"/>
  <c r="F77" i="25"/>
  <c r="L73" i="25"/>
  <c r="N73" i="12"/>
  <c r="H73" i="12"/>
  <c r="F73" i="25"/>
  <c r="L18" i="12"/>
  <c r="J18" i="25"/>
  <c r="P20" i="25"/>
  <c r="R20" i="12"/>
  <c r="J19" i="25"/>
  <c r="L19" i="12"/>
  <c r="P45" i="25"/>
  <c r="R45" i="12"/>
  <c r="P45" i="29"/>
  <c r="P58" i="12"/>
  <c r="N58" i="25"/>
  <c r="P43" i="12"/>
  <c r="N43" i="25"/>
  <c r="L16" i="5"/>
  <c r="N50" i="25"/>
  <c r="P50" i="12"/>
  <c r="J77" i="12"/>
  <c r="H77" i="25"/>
  <c r="N18" i="25"/>
  <c r="P18" i="12"/>
  <c r="L13" i="25"/>
  <c r="N13" i="12"/>
  <c r="L27" i="25"/>
  <c r="N27" i="12"/>
  <c r="H28" i="25"/>
  <c r="H28" i="29"/>
  <c r="J28" i="12"/>
  <c r="J49" i="12"/>
  <c r="H49" i="25"/>
  <c r="L28" i="12"/>
  <c r="J28" i="25"/>
  <c r="L14" i="25"/>
  <c r="N14" i="12"/>
  <c r="N57" i="25"/>
  <c r="P57" i="12"/>
  <c r="F50" i="25"/>
  <c r="H50" i="12"/>
  <c r="N26" i="12"/>
  <c r="L26" i="25"/>
  <c r="J80" i="25"/>
  <c r="L80" i="12"/>
  <c r="J73" i="25"/>
  <c r="L73" i="12"/>
  <c r="J58" i="25"/>
  <c r="L58" i="12"/>
  <c r="P19" i="12"/>
  <c r="N19" i="25"/>
  <c r="L75" i="25"/>
  <c r="N75" i="12"/>
  <c r="F44" i="12"/>
  <c r="P76" i="25"/>
  <c r="R76" i="12"/>
  <c r="R17" i="12"/>
  <c r="P17" i="25"/>
  <c r="L74" i="25"/>
  <c r="N74" i="12"/>
  <c r="J44" i="25"/>
  <c r="L44" i="12"/>
  <c r="F27" i="12"/>
  <c r="R49" i="12"/>
  <c r="P49" i="25"/>
  <c r="F76" i="12"/>
  <c r="J26" i="12"/>
  <c r="H26" i="25"/>
  <c r="P44" i="25"/>
  <c r="R44" i="12"/>
  <c r="L30" i="25"/>
  <c r="N30" i="12"/>
  <c r="P80" i="12"/>
  <c r="N80" i="25"/>
  <c r="L32" i="25"/>
  <c r="N32" i="12"/>
  <c r="L80" i="25"/>
  <c r="N80" i="12"/>
  <c r="N44" i="25"/>
  <c r="P44" i="12"/>
  <c r="P14" i="25"/>
  <c r="R14" i="12"/>
  <c r="F18" i="12"/>
  <c r="N74" i="25"/>
  <c r="P74" i="12"/>
  <c r="P29" i="12"/>
  <c r="N29" i="25"/>
  <c r="P17" i="12"/>
  <c r="N17" i="25"/>
  <c r="F74" i="25"/>
  <c r="H74" i="12"/>
  <c r="J75" i="25"/>
  <c r="L75" i="12"/>
  <c r="J73" i="12"/>
  <c r="H73" i="25"/>
  <c r="N14" i="25"/>
  <c r="P14" i="12"/>
  <c r="L57" i="25"/>
  <c r="N57" i="12"/>
  <c r="N28" i="25"/>
  <c r="P28" i="12"/>
  <c r="N28" i="29"/>
  <c r="F80" i="12"/>
  <c r="H19" i="25"/>
  <c r="J19" i="12"/>
  <c r="P31" i="25"/>
  <c r="R31" i="12"/>
  <c r="N32" i="25"/>
  <c r="P32" i="12"/>
  <c r="H48" i="12"/>
  <c r="F48" i="25"/>
  <c r="F48" i="29"/>
  <c r="F32" i="12"/>
  <c r="P27" i="12"/>
  <c r="N27" i="25"/>
  <c r="J31" i="25"/>
  <c r="L31" i="12"/>
  <c r="H75" i="25"/>
  <c r="J75" i="12"/>
  <c r="P30" i="25"/>
  <c r="R30" i="12"/>
  <c r="P43" i="25"/>
  <c r="L17" i="5"/>
  <c r="R43" i="12"/>
  <c r="H30" i="25"/>
  <c r="J30" i="12"/>
  <c r="F57" i="25"/>
  <c r="H57" i="12"/>
  <c r="N48" i="12"/>
  <c r="L48" i="25"/>
  <c r="L48" i="29"/>
  <c r="I15" i="5"/>
  <c r="L27" i="12"/>
  <c r="J27" i="25"/>
  <c r="P77" i="12"/>
  <c r="N77" i="25"/>
  <c r="F17" i="25"/>
  <c r="H17" i="12"/>
  <c r="H44" i="12"/>
  <c r="F44" i="25"/>
  <c r="P49" i="12"/>
  <c r="N49" i="25"/>
  <c r="P75" i="12"/>
  <c r="N75" i="25"/>
  <c r="P32" i="25"/>
  <c r="R32" i="12"/>
  <c r="F79" i="12"/>
  <c r="F56" i="12"/>
  <c r="J48" i="12"/>
  <c r="H48" i="25"/>
  <c r="H48" i="29"/>
  <c r="I13" i="5"/>
  <c r="F75" i="12"/>
  <c r="J31" i="12"/>
  <c r="H31" i="25"/>
  <c r="L31" i="25"/>
  <c r="N31" i="12"/>
  <c r="F50" i="12"/>
  <c r="H43" i="25"/>
  <c r="J43" i="12"/>
  <c r="L13" i="5"/>
  <c r="H43" i="29"/>
  <c r="N18" i="12"/>
  <c r="L18" i="25"/>
  <c r="L50" i="12"/>
  <c r="J50" i="25"/>
  <c r="J13" i="12"/>
  <c r="H13" i="25"/>
  <c r="N73" i="25"/>
  <c r="P73" i="12"/>
  <c r="R79" i="12"/>
  <c r="P79" i="25"/>
  <c r="H30" i="12"/>
  <c r="F30" i="25"/>
  <c r="F14" i="12"/>
  <c r="P48" i="12"/>
  <c r="N48" i="25"/>
  <c r="I16" i="5"/>
  <c r="N48" i="29"/>
  <c r="R77" i="12"/>
  <c r="P77" i="25"/>
  <c r="P26" i="12"/>
  <c r="N26" i="25"/>
  <c r="F31" i="12"/>
  <c r="F77" i="12"/>
  <c r="P70" i="25"/>
  <c r="F70" i="12"/>
  <c r="N70" i="25"/>
  <c r="L70" i="25"/>
  <c r="H70" i="25"/>
  <c r="J70" i="25"/>
  <c r="F70" i="25"/>
  <c r="H71" i="25"/>
  <c r="J71" i="25"/>
  <c r="F71" i="25"/>
  <c r="L71" i="25"/>
  <c r="F71" i="12"/>
  <c r="P71" i="25"/>
  <c r="N71" i="25"/>
  <c r="L71" i="12"/>
  <c r="P71" i="12"/>
  <c r="J71" i="12"/>
  <c r="H71" i="12"/>
  <c r="R71" i="12"/>
  <c r="N71" i="12"/>
  <c r="J70" i="12"/>
  <c r="H70" i="12"/>
  <c r="N70" i="12"/>
  <c r="R70" i="12"/>
  <c r="L70" i="12"/>
  <c r="P70" i="12"/>
  <c r="F73" i="29" l="1"/>
  <c r="L49" i="29"/>
  <c r="L30" i="29"/>
  <c r="H30" i="29"/>
  <c r="P30" i="29"/>
  <c r="N29" i="29"/>
  <c r="P48" i="29"/>
  <c r="P32" i="29"/>
  <c r="L74" i="29"/>
  <c r="N27" i="29"/>
  <c r="F74" i="29"/>
  <c r="N74" i="29"/>
  <c r="N26" i="29"/>
  <c r="L32" i="29"/>
  <c r="L26" i="29"/>
  <c r="L17" i="29"/>
  <c r="H26" i="29"/>
  <c r="F57" i="29"/>
  <c r="N17" i="29"/>
  <c r="J29" i="29"/>
  <c r="J30" i="29"/>
  <c r="N57" i="29"/>
  <c r="F30" i="29"/>
  <c r="F17" i="29"/>
  <c r="P43" i="29"/>
  <c r="L57" i="29"/>
  <c r="P57" i="29"/>
  <c r="F26" i="29"/>
  <c r="J58" i="29"/>
  <c r="J26" i="29"/>
  <c r="J19" i="29"/>
  <c r="H19" i="29"/>
  <c r="N19" i="29"/>
  <c r="L20" i="29"/>
  <c r="P20" i="29"/>
  <c r="F19" i="29"/>
  <c r="N49" i="29"/>
  <c r="J27" i="29"/>
  <c r="J28" i="29"/>
  <c r="J48" i="29"/>
  <c r="F43" i="29"/>
  <c r="H29" i="29"/>
  <c r="L28" i="29"/>
  <c r="H58" i="29"/>
  <c r="J57" i="29"/>
  <c r="N58" i="29"/>
  <c r="N30" i="29"/>
  <c r="F28" i="29"/>
  <c r="L18" i="29"/>
  <c r="P49" i="29"/>
  <c r="L14" i="29"/>
  <c r="N43" i="29"/>
  <c r="L80" i="29"/>
  <c r="L31" i="29"/>
  <c r="F44" i="29"/>
  <c r="L27" i="29"/>
  <c r="L29" i="29"/>
  <c r="H14" i="29"/>
  <c r="J49" i="29"/>
  <c r="J14" i="29"/>
  <c r="H79" i="29"/>
  <c r="F56" i="29"/>
  <c r="H27" i="29"/>
  <c r="N31" i="29"/>
  <c r="F50" i="29"/>
  <c r="J31" i="29"/>
  <c r="J75" i="29"/>
  <c r="J80" i="29"/>
  <c r="L73" i="29"/>
  <c r="F76" i="29"/>
  <c r="P73" i="29"/>
  <c r="P79" i="29"/>
  <c r="L75" i="29"/>
  <c r="N50" i="29"/>
  <c r="J74" i="29"/>
  <c r="H57" i="29"/>
  <c r="J50" i="29"/>
  <c r="H75" i="29"/>
  <c r="L43" i="29"/>
  <c r="P28" i="29"/>
  <c r="N75" i="29"/>
  <c r="N73" i="29"/>
  <c r="H73" i="29"/>
  <c r="J73" i="29"/>
  <c r="J77" i="29"/>
  <c r="N44" i="29"/>
  <c r="J44" i="29"/>
  <c r="P77" i="29"/>
  <c r="N80" i="29"/>
  <c r="P44" i="29"/>
  <c r="L44" i="29"/>
  <c r="F79" i="29"/>
  <c r="J76" i="29"/>
  <c r="H17" i="29"/>
  <c r="H50" i="29"/>
  <c r="L45" i="29"/>
  <c r="F58" i="29"/>
  <c r="N56" i="29"/>
  <c r="F29" i="29"/>
  <c r="N45" i="29"/>
  <c r="H44" i="29"/>
  <c r="L76" i="29"/>
  <c r="P56" i="29"/>
  <c r="F18" i="29"/>
  <c r="P27" i="29"/>
  <c r="J17" i="29"/>
  <c r="P74" i="29"/>
  <c r="P19" i="29"/>
  <c r="H80" i="29"/>
  <c r="H20" i="29"/>
  <c r="L58" i="29"/>
  <c r="H32" i="29"/>
  <c r="H13" i="29"/>
  <c r="P14" i="29"/>
  <c r="L13" i="29"/>
  <c r="L56" i="29"/>
  <c r="J43" i="29"/>
  <c r="F49" i="29"/>
  <c r="N76" i="29"/>
  <c r="F45" i="29"/>
  <c r="L79" i="29"/>
  <c r="L77" i="29"/>
  <c r="P26" i="29"/>
  <c r="H77" i="29"/>
  <c r="N77" i="29"/>
  <c r="P31" i="29"/>
  <c r="N14" i="29"/>
  <c r="P17" i="29"/>
  <c r="F20" i="29"/>
  <c r="J45" i="29"/>
  <c r="H76" i="29"/>
  <c r="H74" i="29"/>
  <c r="N13" i="29"/>
  <c r="F27" i="29"/>
  <c r="P29" i="29"/>
  <c r="P18" i="29"/>
  <c r="H31" i="29"/>
  <c r="P13" i="29"/>
  <c r="L50" i="29"/>
  <c r="F13" i="29"/>
  <c r="P50" i="29"/>
  <c r="J56" i="29"/>
  <c r="N79" i="29"/>
  <c r="N18" i="29"/>
  <c r="F77" i="29"/>
  <c r="F14" i="29"/>
  <c r="H18" i="29"/>
  <c r="F32" i="29"/>
  <c r="P75" i="29"/>
  <c r="J79" i="29"/>
  <c r="N20" i="29"/>
  <c r="J13" i="29"/>
  <c r="H45" i="29"/>
  <c r="N32" i="29"/>
  <c r="P76" i="29"/>
  <c r="H49" i="29"/>
  <c r="J18" i="29"/>
  <c r="F75" i="29"/>
  <c r="P58" i="29"/>
  <c r="F80" i="29"/>
  <c r="J32" i="29"/>
  <c r="P80" i="29"/>
  <c r="J20" i="29"/>
  <c r="H56" i="29"/>
  <c r="F31" i="29"/>
  <c r="L19" i="29"/>
  <c r="P71" i="29"/>
  <c r="N71" i="29"/>
  <c r="L71" i="29"/>
  <c r="J71" i="29"/>
  <c r="H71" i="29"/>
  <c r="F71" i="29"/>
  <c r="P70" i="29"/>
  <c r="N70" i="29"/>
  <c r="L70" i="29"/>
  <c r="J70" i="29"/>
  <c r="H70" i="29"/>
  <c r="F70" i="29"/>
  <c r="P96" i="4"/>
  <c r="J96" i="4" l="1"/>
  <c r="B12" i="12"/>
  <c r="B13" i="12" s="1"/>
  <c r="B11" i="5"/>
  <c r="B12" i="4"/>
  <c r="B13" i="4" s="1"/>
  <c r="B14" i="4" s="1"/>
  <c r="R25" i="12" l="1"/>
  <c r="P25" i="12"/>
  <c r="N25" i="12"/>
  <c r="L25" i="12"/>
  <c r="J25" i="12"/>
  <c r="F25" i="12"/>
  <c r="L12" i="12"/>
  <c r="J12" i="12"/>
  <c r="N12" i="12"/>
  <c r="R12" i="12"/>
  <c r="P12" i="12"/>
  <c r="F12" i="12"/>
  <c r="R67" i="12"/>
  <c r="P67" i="12"/>
  <c r="N67" i="12"/>
  <c r="L67" i="12"/>
  <c r="J67" i="12"/>
  <c r="F67" i="12"/>
  <c r="L68" i="12"/>
  <c r="J68" i="12"/>
  <c r="N68" i="12"/>
  <c r="R68" i="12"/>
  <c r="P68" i="12"/>
  <c r="F68" i="12"/>
  <c r="R11" i="12"/>
  <c r="P11" i="12"/>
  <c r="N11" i="12"/>
  <c r="J11" i="12"/>
  <c r="L11" i="12"/>
  <c r="F11" i="12"/>
  <c r="R24" i="12"/>
  <c r="P24" i="12"/>
  <c r="N24" i="12"/>
  <c r="L24" i="12"/>
  <c r="J24" i="12"/>
  <c r="F24" i="12"/>
  <c r="B12" i="5"/>
  <c r="N96" i="4"/>
  <c r="B15" i="4"/>
  <c r="B16" i="4" s="1"/>
  <c r="B14" i="12"/>
  <c r="B15" i="12" s="1"/>
  <c r="F96" i="4"/>
  <c r="T96" i="4"/>
  <c r="R96" i="4"/>
  <c r="H96" i="4"/>
  <c r="L96" i="4"/>
  <c r="H59" i="4"/>
  <c r="F21" i="4"/>
  <c r="H51" i="4"/>
  <c r="H21" i="4"/>
  <c r="F33" i="4"/>
  <c r="H33" i="4"/>
  <c r="F59" i="4"/>
  <c r="K8" i="5" s="1"/>
  <c r="F51" i="4"/>
  <c r="P96" i="25" l="1"/>
  <c r="R96" i="12"/>
  <c r="N96" i="12"/>
  <c r="J96" i="12"/>
  <c r="J96" i="25"/>
  <c r="L96" i="12"/>
  <c r="L96" i="25"/>
  <c r="H96" i="25"/>
  <c r="F96" i="12"/>
  <c r="H96" i="12"/>
  <c r="N96" i="25"/>
  <c r="P96" i="12"/>
  <c r="F96" i="25"/>
  <c r="F21" i="12"/>
  <c r="F11" i="5"/>
  <c r="F51" i="12"/>
  <c r="F59" i="12"/>
  <c r="K11" i="5"/>
  <c r="F33" i="12"/>
  <c r="G11" i="5"/>
  <c r="G8" i="5"/>
  <c r="F8" i="5"/>
  <c r="B13" i="5"/>
  <c r="B17" i="4"/>
  <c r="B18" i="4" s="1"/>
  <c r="B16" i="12"/>
  <c r="F35" i="4"/>
  <c r="F61" i="4"/>
  <c r="H35" i="4"/>
  <c r="H61" i="4"/>
  <c r="F61" i="12" l="1"/>
  <c r="F35" i="12"/>
  <c r="B14" i="5"/>
  <c r="B15" i="5"/>
  <c r="B16" i="5" s="1"/>
  <c r="B17" i="5" s="1"/>
  <c r="B20" i="5"/>
  <c r="B19" i="4"/>
  <c r="B17" i="12"/>
  <c r="B21" i="5" l="1"/>
  <c r="B22" i="5" s="1"/>
  <c r="B20" i="4"/>
  <c r="B18" i="12"/>
  <c r="B23" i="5" l="1"/>
  <c r="B24" i="5" s="1"/>
  <c r="B25" i="5" s="1"/>
  <c r="B26" i="5" s="1"/>
  <c r="B21" i="4"/>
  <c r="B19" i="12"/>
  <c r="B29" i="5" l="1"/>
  <c r="B30" i="5" s="1"/>
  <c r="B31" i="5" s="1"/>
  <c r="B32" i="5" s="1"/>
  <c r="B33" i="5" s="1"/>
  <c r="B34" i="5" s="1"/>
  <c r="B35" i="5" s="1"/>
  <c r="B24" i="4"/>
  <c r="B20" i="12"/>
  <c r="B21" i="12" s="1"/>
  <c r="B25" i="4" l="1"/>
  <c r="B24" i="12"/>
  <c r="B25" i="12" s="1"/>
  <c r="B26" i="12" s="1"/>
  <c r="B27" i="12" s="1"/>
  <c r="B26" i="4" l="1"/>
  <c r="B27" i="4" s="1"/>
  <c r="B28" i="4" s="1"/>
  <c r="B29" i="4" s="1"/>
  <c r="B30" i="4" s="1"/>
  <c r="B31" i="4" s="1"/>
  <c r="B32" i="4" s="1"/>
  <c r="B33" i="4" s="1"/>
  <c r="B35" i="4" s="1"/>
  <c r="B41" i="4" s="1"/>
  <c r="B42" i="4" s="1"/>
  <c r="B43" i="4" s="1"/>
  <c r="B44" i="4" s="1"/>
  <c r="B45" i="4" s="1"/>
  <c r="B46" i="4" s="1"/>
  <c r="B47" i="4" s="1"/>
  <c r="B48" i="4" s="1"/>
  <c r="B49" i="4" s="1"/>
  <c r="B50" i="4" s="1"/>
  <c r="B51" i="4" s="1"/>
  <c r="B54" i="4" s="1"/>
  <c r="B55" i="4" s="1"/>
  <c r="B56" i="4" s="1"/>
  <c r="B57" i="4" s="1"/>
  <c r="B58" i="4" s="1"/>
  <c r="B59" i="4" s="1"/>
  <c r="B61" i="4" s="1"/>
  <c r="B67" i="4" s="1"/>
  <c r="B68" i="4" s="1"/>
  <c r="B69" i="4" s="1"/>
  <c r="B70" i="4" s="1"/>
  <c r="B71" i="4" s="1"/>
  <c r="B72" i="4" s="1"/>
  <c r="B73" i="4" s="1"/>
  <c r="B74" i="4" s="1"/>
  <c r="B75" i="4" s="1"/>
  <c r="B76" i="4" s="1"/>
  <c r="B77" i="4" s="1"/>
  <c r="B78" i="4" s="1"/>
  <c r="B79" i="4" s="1"/>
  <c r="B80" i="4" s="1"/>
  <c r="B81" i="4" s="1"/>
  <c r="B83" i="4" s="1"/>
  <c r="B85" i="4" s="1"/>
  <c r="B88" i="4" s="1"/>
  <c r="B89" i="4" s="1"/>
  <c r="B90" i="4" s="1"/>
  <c r="B91" i="4" s="1"/>
  <c r="B92" i="4" s="1"/>
  <c r="B93" i="4" s="1"/>
  <c r="B94" i="4" s="1"/>
  <c r="B95" i="4" s="1"/>
  <c r="B96" i="4" s="1"/>
  <c r="B98" i="4" s="1"/>
  <c r="B100" i="4" s="1"/>
  <c r="B28" i="12"/>
  <c r="B29" i="12" s="1"/>
  <c r="B30" i="12" l="1"/>
  <c r="B31" i="12" s="1"/>
  <c r="B32" i="12" s="1"/>
  <c r="B33" i="12" s="1"/>
  <c r="B35" i="12" s="1"/>
  <c r="B41" i="12" s="1"/>
  <c r="B42" i="12" s="1"/>
  <c r="B43" i="12" s="1"/>
  <c r="B44" i="12" s="1"/>
  <c r="B45" i="12" s="1"/>
  <c r="B46" i="12" s="1"/>
  <c r="B47" i="12" s="1"/>
  <c r="B48" i="12" s="1"/>
  <c r="B49" i="12" s="1"/>
  <c r="B50" i="12" s="1"/>
  <c r="B51" i="12" s="1"/>
  <c r="B54" i="12" s="1"/>
  <c r="B55" i="12" s="1"/>
  <c r="B56" i="12" s="1"/>
  <c r="B57" i="12" s="1"/>
  <c r="B58" i="12" s="1"/>
  <c r="B59" i="12" s="1"/>
  <c r="B61" i="12" s="1"/>
  <c r="B67" i="12" s="1"/>
  <c r="B68" i="12" s="1"/>
  <c r="B69" i="12" s="1"/>
  <c r="B70" i="12" s="1"/>
  <c r="B71" i="12" s="1"/>
  <c r="B72" i="12" s="1"/>
  <c r="B73" i="12" s="1"/>
  <c r="B74" i="12" s="1"/>
  <c r="B75" i="12" s="1"/>
  <c r="B76" i="12" s="1"/>
  <c r="B77" i="12" s="1"/>
  <c r="B78" i="12" s="1"/>
  <c r="B79" i="12" s="1"/>
  <c r="B80" i="12" s="1"/>
  <c r="B81" i="12" s="1"/>
  <c r="B83" i="12" s="1"/>
  <c r="B85" i="12" s="1"/>
  <c r="B88" i="12" s="1"/>
  <c r="B89" i="12" s="1"/>
  <c r="B90" i="12" s="1"/>
  <c r="B91" i="12" s="1"/>
  <c r="B92" i="12" s="1"/>
  <c r="B93" i="12" s="1"/>
  <c r="B94" i="12" s="1"/>
  <c r="B95" i="12" s="1"/>
  <c r="B96" i="12" s="1"/>
  <c r="B98" i="12" s="1"/>
  <c r="B100" i="12" s="1"/>
  <c r="N51" i="4" l="1"/>
  <c r="N59" i="4"/>
  <c r="P51" i="4"/>
  <c r="N81" i="4"/>
  <c r="P59" i="4"/>
  <c r="N21" i="4"/>
  <c r="P81" i="4"/>
  <c r="P21" i="4"/>
  <c r="L21" i="25" l="1"/>
  <c r="N21" i="12"/>
  <c r="F15" i="5"/>
  <c r="J21" i="25"/>
  <c r="L21" i="12"/>
  <c r="F14" i="5"/>
  <c r="L59" i="25"/>
  <c r="K15" i="5"/>
  <c r="N59" i="12"/>
  <c r="L59" i="12"/>
  <c r="J59" i="25"/>
  <c r="K14" i="5"/>
  <c r="L51" i="25"/>
  <c r="N51" i="12"/>
  <c r="J51" i="25"/>
  <c r="L51" i="12"/>
  <c r="N83" i="4"/>
  <c r="N14" i="5" s="1"/>
  <c r="P61" i="4"/>
  <c r="P83" i="4"/>
  <c r="N15" i="5" s="1"/>
  <c r="N61" i="4"/>
  <c r="L61" i="12" l="1"/>
  <c r="J61" i="25"/>
  <c r="N61" i="12"/>
  <c r="L61" i="25"/>
  <c r="P33" i="4"/>
  <c r="N33" i="4"/>
  <c r="J33" i="25" l="1"/>
  <c r="L33" i="12"/>
  <c r="G14" i="5"/>
  <c r="L33" i="25"/>
  <c r="N33" i="12"/>
  <c r="G15" i="5"/>
  <c r="P35" i="4"/>
  <c r="N35" i="4"/>
  <c r="J35" i="25" l="1"/>
  <c r="L35" i="12"/>
  <c r="N35" i="12"/>
  <c r="L35" i="25"/>
  <c r="P85" i="4"/>
  <c r="N85" i="4"/>
  <c r="N100" i="4" l="1"/>
  <c r="P100" i="4"/>
  <c r="R81" i="4" l="1"/>
  <c r="R59" i="4" l="1"/>
  <c r="R51" i="4"/>
  <c r="R83" i="4"/>
  <c r="N16" i="5" s="1"/>
  <c r="R33" i="4"/>
  <c r="G16" i="5" l="1"/>
  <c r="P33" i="12"/>
  <c r="N33" i="25"/>
  <c r="P51" i="12"/>
  <c r="N51" i="25"/>
  <c r="P59" i="12"/>
  <c r="N59" i="25"/>
  <c r="K16" i="5"/>
  <c r="R61" i="4"/>
  <c r="R21" i="4"/>
  <c r="N21" i="25" l="1"/>
  <c r="F16" i="5"/>
  <c r="P21" i="12"/>
  <c r="N61" i="25"/>
  <c r="P61" i="12"/>
  <c r="R35" i="4"/>
  <c r="P35" i="12" l="1"/>
  <c r="N35" i="25"/>
  <c r="R85" i="4"/>
  <c r="R100" i="4" l="1"/>
  <c r="L51" i="4" l="1"/>
  <c r="L59" i="4"/>
  <c r="L81" i="4"/>
  <c r="L21" i="4"/>
  <c r="J21" i="12" l="1"/>
  <c r="H21" i="25"/>
  <c r="F13" i="5"/>
  <c r="J59" i="12"/>
  <c r="H59" i="25"/>
  <c r="K13" i="5"/>
  <c r="H51" i="25"/>
  <c r="J51" i="12"/>
  <c r="L83" i="4"/>
  <c r="N13" i="5" s="1"/>
  <c r="L61" i="4"/>
  <c r="H61" i="25" l="1"/>
  <c r="J61" i="12"/>
  <c r="L33" i="4"/>
  <c r="H33" i="25" l="1"/>
  <c r="J33" i="12"/>
  <c r="G13" i="5"/>
  <c r="L35" i="4"/>
  <c r="J35" i="12" l="1"/>
  <c r="H35" i="25"/>
  <c r="L85" i="4"/>
  <c r="L100" i="4" l="1"/>
  <c r="T51" i="4" l="1"/>
  <c r="T81" i="4"/>
  <c r="T21" i="4"/>
  <c r="T59" i="4"/>
  <c r="P51" i="25" l="1"/>
  <c r="R51" i="12"/>
  <c r="P21" i="25"/>
  <c r="R21" i="12"/>
  <c r="F17" i="5"/>
  <c r="R59" i="12"/>
  <c r="P59" i="25"/>
  <c r="K17" i="5"/>
  <c r="T83" i="4"/>
  <c r="T61" i="4"/>
  <c r="R61" i="12" l="1"/>
  <c r="P61" i="25"/>
  <c r="N17" i="5"/>
  <c r="T33" i="4"/>
  <c r="P33" i="25" l="1"/>
  <c r="R33" i="12"/>
  <c r="G17" i="5"/>
  <c r="T35" i="4"/>
  <c r="P35" i="25" l="1"/>
  <c r="R35" i="12"/>
  <c r="T85" i="4"/>
  <c r="T100" i="4" l="1"/>
  <c r="G26" i="5"/>
  <c r="G35" i="5" s="1"/>
  <c r="P17" i="5"/>
  <c r="F26" i="5"/>
  <c r="F35" i="5" s="1"/>
  <c r="K26" i="5"/>
  <c r="P14" i="5"/>
  <c r="P13" i="5"/>
  <c r="P15" i="5"/>
  <c r="P16" i="5"/>
  <c r="G22" i="5"/>
  <c r="G31" i="5" s="1"/>
  <c r="K22" i="5"/>
  <c r="K31" i="5" s="1"/>
  <c r="F22" i="5"/>
  <c r="F31" i="5" s="1"/>
  <c r="F25" i="5"/>
  <c r="F34" i="5" s="1"/>
  <c r="K25" i="5"/>
  <c r="K34" i="5" s="1"/>
  <c r="G25" i="5"/>
  <c r="G34" i="5" s="1"/>
  <c r="G24" i="5"/>
  <c r="G33" i="5" s="1"/>
  <c r="G23" i="5"/>
  <c r="G32" i="5" s="1"/>
  <c r="F24" i="5"/>
  <c r="F33" i="5" s="1"/>
  <c r="K24" i="5"/>
  <c r="K33" i="5" s="1"/>
  <c r="K23" i="5"/>
  <c r="K32" i="5" s="1"/>
  <c r="F23" i="5"/>
  <c r="F32" i="5" s="1"/>
  <c r="K20" i="5"/>
  <c r="K29" i="5" s="1"/>
  <c r="F20" i="5"/>
  <c r="F29" i="5" s="1"/>
  <c r="G20" i="5"/>
  <c r="G29" i="5" s="1"/>
  <c r="I24" i="5"/>
  <c r="I33" i="5" s="1"/>
  <c r="I22" i="5"/>
  <c r="I31" i="5" s="1"/>
  <c r="L26" i="5"/>
  <c r="L35" i="5" s="1"/>
  <c r="L23" i="5"/>
  <c r="L32" i="5" s="1"/>
  <c r="L22" i="5"/>
  <c r="L31" i="5" s="1"/>
  <c r="I20" i="5"/>
  <c r="I29" i="5" s="1"/>
  <c r="I26" i="5"/>
  <c r="I35" i="5" s="1"/>
  <c r="I25" i="5"/>
  <c r="I34" i="5" s="1"/>
  <c r="L20" i="5"/>
  <c r="L29" i="5" s="1"/>
  <c r="L25" i="5"/>
  <c r="I23" i="5"/>
  <c r="I32" i="5" s="1"/>
  <c r="L24" i="5"/>
  <c r="L33" i="5" s="1"/>
  <c r="I17" i="20"/>
  <c r="L16" i="20"/>
  <c r="L14" i="20"/>
  <c r="I13" i="20"/>
  <c r="L13" i="20"/>
  <c r="L15" i="20"/>
  <c r="I16" i="20"/>
  <c r="I14" i="20"/>
  <c r="I11" i="20"/>
  <c r="L11" i="20"/>
  <c r="I15" i="20"/>
  <c r="L17" i="20"/>
  <c r="L26" i="13"/>
  <c r="L35" i="13" s="1"/>
  <c r="K24" i="13"/>
  <c r="K33" i="13" s="1"/>
  <c r="K26" i="13"/>
  <c r="K35" i="13" s="1"/>
  <c r="K21" i="13"/>
  <c r="K30" i="13" s="1"/>
  <c r="K25" i="13"/>
  <c r="K34" i="13" s="1"/>
  <c r="K22" i="13"/>
  <c r="G20" i="13"/>
  <c r="G29" i="13" s="1"/>
  <c r="G26" i="13"/>
  <c r="G35" i="13" s="1"/>
  <c r="L25" i="13"/>
  <c r="L34" i="13" s="1"/>
  <c r="I21" i="13"/>
  <c r="I30" i="13" s="1"/>
  <c r="G25" i="13"/>
  <c r="G34" i="13" s="1"/>
  <c r="P14" i="13"/>
  <c r="F23" i="13"/>
  <c r="F32" i="13" s="1"/>
  <c r="K23" i="13"/>
  <c r="K32" i="13" s="1"/>
  <c r="L20" i="13"/>
  <c r="L29" i="13" s="1"/>
  <c r="P12" i="13"/>
  <c r="F21" i="13"/>
  <c r="F30" i="13" s="1"/>
  <c r="L22" i="13"/>
  <c r="L31" i="13" s="1"/>
  <c r="G21" i="13"/>
  <c r="G30" i="13" s="1"/>
  <c r="P13" i="13"/>
  <c r="F22" i="13"/>
  <c r="F31" i="13" s="1"/>
  <c r="I26" i="13"/>
  <c r="I35" i="13" s="1"/>
  <c r="G23" i="13"/>
  <c r="G32" i="13" s="1"/>
  <c r="I23" i="13"/>
  <c r="I32" i="13" s="1"/>
  <c r="I24" i="13"/>
  <c r="I33" i="13" s="1"/>
  <c r="I22" i="13"/>
  <c r="I31" i="13" s="1"/>
  <c r="L24" i="13"/>
  <c r="G24" i="13"/>
  <c r="G33" i="13" s="1"/>
  <c r="P15" i="13"/>
  <c r="F24" i="13"/>
  <c r="F33" i="13" s="1"/>
  <c r="F20" i="13"/>
  <c r="F29" i="13" s="1"/>
  <c r="L23" i="13"/>
  <c r="L32" i="13" s="1"/>
  <c r="P17" i="13"/>
  <c r="F26" i="13"/>
  <c r="F35" i="13" s="1"/>
  <c r="K20" i="13"/>
  <c r="K29" i="13" s="1"/>
  <c r="P16" i="13"/>
  <c r="F25" i="13"/>
  <c r="F34" i="13" s="1"/>
  <c r="F59" i="19"/>
  <c r="K8" i="20" s="1"/>
  <c r="L21" i="13"/>
  <c r="L30" i="13" s="1"/>
  <c r="G22" i="13"/>
  <c r="G31" i="13" s="1"/>
  <c r="I25" i="13"/>
  <c r="I34" i="13" s="1"/>
  <c r="I20" i="13"/>
  <c r="I29" i="13" s="1"/>
  <c r="F96" i="19"/>
  <c r="L8" i="20"/>
  <c r="I8" i="20"/>
  <c r="F15" i="21"/>
  <c r="F42" i="21"/>
  <c r="F14" i="21"/>
  <c r="F13" i="21"/>
  <c r="F41" i="21"/>
  <c r="F12" i="21"/>
  <c r="F75" i="21"/>
  <c r="F25" i="21"/>
  <c r="F11" i="21"/>
  <c r="F29" i="21"/>
  <c r="F50" i="21"/>
  <c r="F24" i="21"/>
  <c r="F18" i="21"/>
  <c r="F28" i="21"/>
  <c r="F67" i="21"/>
  <c r="F31" i="21"/>
  <c r="F45" i="21"/>
  <c r="F55" i="21"/>
  <c r="F98" i="21"/>
  <c r="F17" i="21"/>
  <c r="F27" i="21"/>
  <c r="F43" i="21"/>
  <c r="F77" i="21"/>
  <c r="F89" i="21"/>
  <c r="F20" i="21"/>
  <c r="F30" i="21"/>
  <c r="F44" i="21"/>
  <c r="F16" i="21"/>
  <c r="F26" i="21"/>
  <c r="F54" i="21"/>
  <c r="F68" i="21"/>
  <c r="F76" i="21"/>
  <c r="F88" i="21"/>
  <c r="H96" i="19"/>
  <c r="F95" i="21"/>
  <c r="H13" i="21"/>
  <c r="P25" i="21"/>
  <c r="F74" i="21"/>
  <c r="F94" i="21"/>
  <c r="P49" i="21"/>
  <c r="P93" i="21"/>
  <c r="F49" i="21"/>
  <c r="H59" i="19"/>
  <c r="K11" i="20" s="1"/>
  <c r="F73" i="21"/>
  <c r="F93" i="21"/>
  <c r="F48" i="21"/>
  <c r="F58" i="21"/>
  <c r="F80" i="21"/>
  <c r="F92" i="21"/>
  <c r="L68" i="21"/>
  <c r="F47" i="21"/>
  <c r="F57" i="21"/>
  <c r="F71" i="21"/>
  <c r="F79" i="21"/>
  <c r="F91" i="21"/>
  <c r="P13" i="21"/>
  <c r="L16" i="21"/>
  <c r="L26" i="21"/>
  <c r="H29" i="21"/>
  <c r="N96" i="19"/>
  <c r="H19" i="21"/>
  <c r="F51" i="19"/>
  <c r="F46" i="21"/>
  <c r="F56" i="21"/>
  <c r="H57" i="21"/>
  <c r="F70" i="21"/>
  <c r="H71" i="21"/>
  <c r="H79" i="21"/>
  <c r="F90" i="21"/>
  <c r="L44" i="21"/>
  <c r="P15" i="21"/>
  <c r="L28" i="21"/>
  <c r="P41" i="21"/>
  <c r="L54" i="21"/>
  <c r="L14" i="21"/>
  <c r="P17" i="21"/>
  <c r="H27" i="21"/>
  <c r="L30" i="21"/>
  <c r="P45" i="21"/>
  <c r="P73" i="21"/>
  <c r="L88" i="21"/>
  <c r="L18" i="21"/>
  <c r="R59" i="19"/>
  <c r="L76" i="21"/>
  <c r="H91" i="21"/>
  <c r="J12" i="21"/>
  <c r="R14" i="21"/>
  <c r="N17" i="21"/>
  <c r="J20" i="21"/>
  <c r="R24" i="21"/>
  <c r="N27" i="21"/>
  <c r="J30" i="21"/>
  <c r="N31" i="21"/>
  <c r="P11" i="21"/>
  <c r="H15" i="21"/>
  <c r="R18" i="21"/>
  <c r="L24" i="21"/>
  <c r="P27" i="21"/>
  <c r="P31" i="21"/>
  <c r="L48" i="21"/>
  <c r="P77" i="21"/>
  <c r="L92" i="21"/>
  <c r="L58" i="21"/>
  <c r="H75" i="21"/>
  <c r="P89" i="21"/>
  <c r="L12" i="21"/>
  <c r="J16" i="21"/>
  <c r="P19" i="21"/>
  <c r="R28" i="21"/>
  <c r="L80" i="21"/>
  <c r="H95" i="21"/>
  <c r="N13" i="21"/>
  <c r="H17" i="21"/>
  <c r="L20" i="21"/>
  <c r="J26" i="21"/>
  <c r="P29" i="21"/>
  <c r="H43" i="21"/>
  <c r="P55" i="21"/>
  <c r="P98" i="21"/>
  <c r="J11" i="21"/>
  <c r="N12" i="21"/>
  <c r="R13" i="21"/>
  <c r="J15" i="21"/>
  <c r="N16" i="21"/>
  <c r="R17" i="21"/>
  <c r="J19" i="21"/>
  <c r="N20" i="21"/>
  <c r="J25" i="21"/>
  <c r="N26" i="21"/>
  <c r="R27" i="21"/>
  <c r="J29" i="21"/>
  <c r="N30" i="21"/>
  <c r="R31" i="21"/>
  <c r="R41" i="21"/>
  <c r="J43" i="21"/>
  <c r="N44" i="21"/>
  <c r="R45" i="21"/>
  <c r="J47" i="21"/>
  <c r="N48" i="21"/>
  <c r="R49" i="21"/>
  <c r="N54" i="21"/>
  <c r="R55" i="21"/>
  <c r="J57" i="21"/>
  <c r="N58" i="21"/>
  <c r="T59" i="19"/>
  <c r="J67" i="21"/>
  <c r="N68" i="21"/>
  <c r="J71" i="21"/>
  <c r="R73" i="21"/>
  <c r="J75" i="21"/>
  <c r="N76" i="21"/>
  <c r="R77" i="21"/>
  <c r="J79" i="21"/>
  <c r="N80" i="21"/>
  <c r="N88" i="21"/>
  <c r="R89" i="21"/>
  <c r="J91" i="21"/>
  <c r="N92" i="21"/>
  <c r="R93" i="21"/>
  <c r="J95" i="21"/>
  <c r="P96" i="19"/>
  <c r="R98" i="21"/>
  <c r="F21" i="19"/>
  <c r="L11" i="21"/>
  <c r="P12" i="21"/>
  <c r="H14" i="21"/>
  <c r="L15" i="21"/>
  <c r="P16" i="21"/>
  <c r="H18" i="21"/>
  <c r="L19" i="21"/>
  <c r="P20" i="21"/>
  <c r="L25" i="21"/>
  <c r="P26" i="21"/>
  <c r="H28" i="21"/>
  <c r="L29" i="21"/>
  <c r="P30" i="21"/>
  <c r="H32" i="21"/>
  <c r="L43" i="21"/>
  <c r="P44" i="21"/>
  <c r="L47" i="21"/>
  <c r="P48" i="21"/>
  <c r="H50" i="21"/>
  <c r="P54" i="21"/>
  <c r="H56" i="21"/>
  <c r="L57" i="21"/>
  <c r="P58" i="21"/>
  <c r="L67" i="21"/>
  <c r="P68" i="21"/>
  <c r="H70" i="21"/>
  <c r="L71" i="21"/>
  <c r="H74" i="21"/>
  <c r="L75" i="21"/>
  <c r="P76" i="21"/>
  <c r="L79" i="21"/>
  <c r="P80" i="21"/>
  <c r="P88" i="21"/>
  <c r="H90" i="21"/>
  <c r="L91" i="21"/>
  <c r="P92" i="21"/>
  <c r="H94" i="21"/>
  <c r="L95" i="21"/>
  <c r="R96" i="19"/>
  <c r="F33" i="19"/>
  <c r="N33" i="19"/>
  <c r="N11" i="21"/>
  <c r="R12" i="21"/>
  <c r="J14" i="21"/>
  <c r="N15" i="21"/>
  <c r="R16" i="21"/>
  <c r="J18" i="21"/>
  <c r="N19" i="21"/>
  <c r="R20" i="21"/>
  <c r="J24" i="21"/>
  <c r="N25" i="21"/>
  <c r="R26" i="21"/>
  <c r="J28" i="21"/>
  <c r="N29" i="21"/>
  <c r="R30" i="21"/>
  <c r="J32" i="21"/>
  <c r="J42" i="21"/>
  <c r="N43" i="21"/>
  <c r="R44" i="21"/>
  <c r="J46" i="21"/>
  <c r="N47" i="21"/>
  <c r="R48" i="21"/>
  <c r="J50" i="21"/>
  <c r="R54" i="21"/>
  <c r="J56" i="21"/>
  <c r="N57" i="21"/>
  <c r="R58" i="21"/>
  <c r="N67" i="21"/>
  <c r="R68" i="21"/>
  <c r="J70" i="21"/>
  <c r="N71" i="21"/>
  <c r="J74" i="21"/>
  <c r="N75" i="21"/>
  <c r="R76" i="21"/>
  <c r="N79" i="21"/>
  <c r="R80" i="21"/>
  <c r="R88" i="21"/>
  <c r="J90" i="21"/>
  <c r="N91" i="21"/>
  <c r="R92" i="21"/>
  <c r="J94" i="21"/>
  <c r="N95" i="21"/>
  <c r="T96" i="19"/>
  <c r="H31" i="21"/>
  <c r="L32" i="21"/>
  <c r="R33" i="19"/>
  <c r="L42" i="21"/>
  <c r="P43" i="21"/>
  <c r="H45" i="21"/>
  <c r="L46" i="21"/>
  <c r="P47" i="21"/>
  <c r="H49" i="21"/>
  <c r="L50" i="21"/>
  <c r="L56" i="21"/>
  <c r="P57" i="21"/>
  <c r="N51" i="19"/>
  <c r="P67" i="21"/>
  <c r="L70" i="21"/>
  <c r="P71" i="21"/>
  <c r="H73" i="21"/>
  <c r="L74" i="21"/>
  <c r="P75" i="21"/>
  <c r="H77" i="21"/>
  <c r="P79" i="21"/>
  <c r="H89" i="21"/>
  <c r="L90" i="21"/>
  <c r="P91" i="21"/>
  <c r="H93" i="21"/>
  <c r="L94" i="21"/>
  <c r="P95" i="21"/>
  <c r="H98" i="21"/>
  <c r="H51" i="19"/>
  <c r="L51" i="19"/>
  <c r="R11" i="21"/>
  <c r="J13" i="21"/>
  <c r="N14" i="21"/>
  <c r="R15" i="21"/>
  <c r="J17" i="21"/>
  <c r="N18" i="21"/>
  <c r="R19" i="21"/>
  <c r="N24" i="21"/>
  <c r="R25" i="21"/>
  <c r="J27" i="21"/>
  <c r="N28" i="21"/>
  <c r="R29" i="21"/>
  <c r="J31" i="21"/>
  <c r="N32" i="21"/>
  <c r="J41" i="21"/>
  <c r="N42" i="21"/>
  <c r="R43" i="21"/>
  <c r="J45" i="21"/>
  <c r="N46" i="21"/>
  <c r="R47" i="21"/>
  <c r="J49" i="21"/>
  <c r="N50" i="21"/>
  <c r="J55" i="21"/>
  <c r="N56" i="21"/>
  <c r="R57" i="21"/>
  <c r="L59" i="19"/>
  <c r="P51" i="19"/>
  <c r="R67" i="21"/>
  <c r="N70" i="21"/>
  <c r="R71" i="21"/>
  <c r="J73" i="21"/>
  <c r="N74" i="21"/>
  <c r="R75" i="21"/>
  <c r="J77" i="21"/>
  <c r="R79" i="21"/>
  <c r="J89" i="21"/>
  <c r="N90" i="21"/>
  <c r="R91" i="21"/>
  <c r="J93" i="21"/>
  <c r="N94" i="21"/>
  <c r="R95" i="21"/>
  <c r="J98" i="21"/>
  <c r="H21" i="19"/>
  <c r="P21" i="19"/>
  <c r="L13" i="21"/>
  <c r="P14" i="21"/>
  <c r="H16" i="21"/>
  <c r="L17" i="21"/>
  <c r="P18" i="21"/>
  <c r="H20" i="21"/>
  <c r="N21" i="19"/>
  <c r="P24" i="21"/>
  <c r="H26" i="21"/>
  <c r="L27" i="21"/>
  <c r="P28" i="21"/>
  <c r="H30" i="21"/>
  <c r="L31" i="21"/>
  <c r="P32" i="21"/>
  <c r="L41" i="21"/>
  <c r="P42" i="21"/>
  <c r="H44" i="21"/>
  <c r="L45" i="21"/>
  <c r="P46" i="21"/>
  <c r="H48" i="21"/>
  <c r="L49" i="21"/>
  <c r="P50" i="21"/>
  <c r="L55" i="21"/>
  <c r="P56" i="21"/>
  <c r="H58" i="21"/>
  <c r="N59" i="19"/>
  <c r="R51" i="19"/>
  <c r="P70" i="21"/>
  <c r="L73" i="21"/>
  <c r="P74" i="21"/>
  <c r="H76" i="21"/>
  <c r="L77" i="21"/>
  <c r="H80" i="21"/>
  <c r="N81" i="19"/>
  <c r="R81" i="19"/>
  <c r="H88" i="21"/>
  <c r="L89" i="21"/>
  <c r="P90" i="21"/>
  <c r="H92" i="21"/>
  <c r="L93" i="21"/>
  <c r="P94" i="21"/>
  <c r="J96" i="19"/>
  <c r="L98" i="21"/>
  <c r="R21" i="19"/>
  <c r="H33" i="19"/>
  <c r="G11" i="20" s="1"/>
  <c r="L33" i="19"/>
  <c r="P33" i="19"/>
  <c r="T33" i="19"/>
  <c r="R32" i="21"/>
  <c r="L21" i="19"/>
  <c r="N41" i="21"/>
  <c r="R42" i="21"/>
  <c r="J44" i="21"/>
  <c r="N45" i="21"/>
  <c r="R46" i="21"/>
  <c r="J48" i="21"/>
  <c r="N49" i="21"/>
  <c r="R50" i="21"/>
  <c r="J54" i="21"/>
  <c r="N55" i="21"/>
  <c r="R56" i="21"/>
  <c r="J58" i="21"/>
  <c r="P59" i="19"/>
  <c r="T51" i="19"/>
  <c r="J68" i="21"/>
  <c r="R70" i="21"/>
  <c r="N73" i="21"/>
  <c r="R74" i="21"/>
  <c r="J76" i="21"/>
  <c r="N77" i="21"/>
  <c r="J80" i="21"/>
  <c r="J88" i="21"/>
  <c r="N89" i="21"/>
  <c r="R90" i="21"/>
  <c r="J92" i="21"/>
  <c r="N93" i="21"/>
  <c r="R94" i="21"/>
  <c r="L96" i="19"/>
  <c r="N98" i="21"/>
  <c r="T21" i="19"/>
  <c r="L81" i="19"/>
  <c r="P81" i="19"/>
  <c r="P83" i="19" s="1"/>
  <c r="T81" i="19"/>
  <c r="P96" i="29" l="1"/>
  <c r="F96" i="29"/>
  <c r="N96" i="29"/>
  <c r="J96" i="29"/>
  <c r="L96" i="29"/>
  <c r="H96" i="29"/>
  <c r="J96" i="21"/>
  <c r="N51" i="29"/>
  <c r="P51" i="29"/>
  <c r="L21" i="29"/>
  <c r="G17" i="20"/>
  <c r="P33" i="29"/>
  <c r="H51" i="29"/>
  <c r="N33" i="29"/>
  <c r="R21" i="21"/>
  <c r="P21" i="29"/>
  <c r="K15" i="20"/>
  <c r="L59" i="29"/>
  <c r="H61" i="19"/>
  <c r="G15" i="20"/>
  <c r="L33" i="29"/>
  <c r="H33" i="29"/>
  <c r="J51" i="29"/>
  <c r="F14" i="20"/>
  <c r="J21" i="29"/>
  <c r="J33" i="29"/>
  <c r="K17" i="20"/>
  <c r="P59" i="29"/>
  <c r="K16" i="20"/>
  <c r="N59" i="29"/>
  <c r="F16" i="20"/>
  <c r="N21" i="29"/>
  <c r="L51" i="29"/>
  <c r="F13" i="20"/>
  <c r="H21" i="29"/>
  <c r="J59" i="21"/>
  <c r="H59" i="29"/>
  <c r="K14" i="20"/>
  <c r="J59" i="29"/>
  <c r="L33" i="13"/>
  <c r="F21" i="21"/>
  <c r="P51" i="21"/>
  <c r="N51" i="21"/>
  <c r="J51" i="21"/>
  <c r="F61" i="19"/>
  <c r="F33" i="21"/>
  <c r="P59" i="21"/>
  <c r="N33" i="21"/>
  <c r="L21" i="21"/>
  <c r="L59" i="21"/>
  <c r="P61" i="19"/>
  <c r="I20" i="20"/>
  <c r="I29" i="20" s="1"/>
  <c r="I25" i="20"/>
  <c r="I34" i="20" s="1"/>
  <c r="I26" i="20"/>
  <c r="I35" i="20" s="1"/>
  <c r="L24" i="20"/>
  <c r="L33" i="20" s="1"/>
  <c r="L96" i="21"/>
  <c r="R61" i="19"/>
  <c r="F59" i="21"/>
  <c r="I24" i="20"/>
  <c r="I33" i="20" s="1"/>
  <c r="I22" i="20"/>
  <c r="I31" i="20" s="1"/>
  <c r="L20" i="20"/>
  <c r="L29" i="20" s="1"/>
  <c r="L23" i="20"/>
  <c r="L32" i="20" s="1"/>
  <c r="L25" i="20"/>
  <c r="L34" i="20" s="1"/>
  <c r="R33" i="21"/>
  <c r="P35" i="19"/>
  <c r="F51" i="21"/>
  <c r="G8" i="20"/>
  <c r="L34" i="5"/>
  <c r="N59" i="21"/>
  <c r="H96" i="21"/>
  <c r="P96" i="21"/>
  <c r="L35" i="19"/>
  <c r="N61" i="19"/>
  <c r="P33" i="21"/>
  <c r="N35" i="19"/>
  <c r="L22" i="20"/>
  <c r="L31" i="20" s="1"/>
  <c r="H35" i="19"/>
  <c r="J21" i="21"/>
  <c r="L83" i="19"/>
  <c r="T61" i="19"/>
  <c r="R51" i="21"/>
  <c r="L61" i="19"/>
  <c r="I23" i="20"/>
  <c r="I32" i="20" s="1"/>
  <c r="F8" i="20"/>
  <c r="N21" i="21"/>
  <c r="K20" i="20"/>
  <c r="K13" i="20"/>
  <c r="F17" i="20"/>
  <c r="T35" i="19"/>
  <c r="R83" i="19"/>
  <c r="R96" i="21"/>
  <c r="N96" i="21"/>
  <c r="F96" i="21"/>
  <c r="N15" i="20"/>
  <c r="K31" i="13"/>
  <c r="T83" i="19"/>
  <c r="N83" i="19"/>
  <c r="G14" i="20"/>
  <c r="L33" i="21"/>
  <c r="F35" i="19"/>
  <c r="G13" i="20"/>
  <c r="J33" i="21"/>
  <c r="R35" i="19"/>
  <c r="L51" i="21"/>
  <c r="P21" i="21"/>
  <c r="F11" i="20"/>
  <c r="G16" i="20"/>
  <c r="F15" i="20"/>
  <c r="L26" i="20"/>
  <c r="L35" i="20" s="1"/>
  <c r="K35" i="5"/>
  <c r="R59" i="21"/>
  <c r="K26" i="20" l="1"/>
  <c r="K35" i="20" s="1"/>
  <c r="P85" i="19"/>
  <c r="P100" i="19" s="1"/>
  <c r="K23" i="20"/>
  <c r="K32" i="20" s="1"/>
  <c r="K25" i="20"/>
  <c r="N85" i="19"/>
  <c r="N100" i="19" s="1"/>
  <c r="R85" i="19"/>
  <c r="R100" i="19" s="1"/>
  <c r="L85" i="19"/>
  <c r="L100" i="19" s="1"/>
  <c r="K24" i="20"/>
  <c r="K33" i="20" s="1"/>
  <c r="F61" i="21"/>
  <c r="N35" i="29"/>
  <c r="H35" i="29"/>
  <c r="P35" i="29"/>
  <c r="J35" i="29"/>
  <c r="P61" i="21"/>
  <c r="N61" i="29"/>
  <c r="L61" i="21"/>
  <c r="J61" i="29"/>
  <c r="L35" i="29"/>
  <c r="R61" i="21"/>
  <c r="P61" i="29"/>
  <c r="N61" i="21"/>
  <c r="L61" i="29"/>
  <c r="J61" i="21"/>
  <c r="H61" i="29"/>
  <c r="G24" i="20"/>
  <c r="G33" i="20" s="1"/>
  <c r="G22" i="20"/>
  <c r="G31" i="20" s="1"/>
  <c r="G25" i="20"/>
  <c r="G34" i="20" s="1"/>
  <c r="G26" i="20"/>
  <c r="G35" i="20" s="1"/>
  <c r="G23" i="20"/>
  <c r="G32" i="20" s="1"/>
  <c r="N13" i="20"/>
  <c r="G20" i="20"/>
  <c r="G29" i="20" s="1"/>
  <c r="N35" i="21"/>
  <c r="K22" i="20"/>
  <c r="N16" i="20"/>
  <c r="F22" i="20"/>
  <c r="F31" i="20" s="1"/>
  <c r="N14" i="20"/>
  <c r="K29" i="20"/>
  <c r="J35" i="21"/>
  <c r="T85" i="19"/>
  <c r="R35" i="21"/>
  <c r="L35" i="21"/>
  <c r="P35" i="21"/>
  <c r="N17" i="20"/>
  <c r="F26" i="20"/>
  <c r="F35" i="20" s="1"/>
  <c r="F25" i="20"/>
  <c r="F34" i="20" s="1"/>
  <c r="F20" i="20"/>
  <c r="F29" i="20" s="1"/>
  <c r="P15" i="20"/>
  <c r="F24" i="20"/>
  <c r="F33" i="20" s="1"/>
  <c r="F23" i="20"/>
  <c r="F32" i="20" s="1"/>
  <c r="F35" i="21"/>
  <c r="K34" i="20" l="1"/>
  <c r="T100" i="19"/>
  <c r="P17" i="20"/>
  <c r="P14" i="20"/>
  <c r="P13" i="20"/>
  <c r="K31" i="20"/>
  <c r="P16" i="20"/>
  <c r="F11" i="25" l="1"/>
  <c r="H11" i="12"/>
  <c r="J21" i="4"/>
  <c r="F55" i="25"/>
  <c r="H55" i="12"/>
  <c r="H42" i="12"/>
  <c r="F42" i="25"/>
  <c r="F12" i="25"/>
  <c r="H12" i="12"/>
  <c r="F41" i="25"/>
  <c r="H41" i="12"/>
  <c r="L12" i="5"/>
  <c r="J51" i="4"/>
  <c r="F47" i="25"/>
  <c r="H47" i="12"/>
  <c r="F54" i="25"/>
  <c r="H54" i="12"/>
  <c r="J59" i="4"/>
  <c r="F25" i="25"/>
  <c r="H25" i="12"/>
  <c r="F68" i="25"/>
  <c r="H68" i="12"/>
  <c r="F46" i="25"/>
  <c r="H46" i="12"/>
  <c r="I12" i="5"/>
  <c r="F67" i="25"/>
  <c r="H67" i="12"/>
  <c r="J81" i="4"/>
  <c r="I21" i="5" l="1"/>
  <c r="I30" i="5" s="1"/>
  <c r="L21" i="5"/>
  <c r="L30" i="5" s="1"/>
  <c r="F67" i="29"/>
  <c r="H67" i="21"/>
  <c r="J81" i="19"/>
  <c r="F68" i="29"/>
  <c r="H68" i="21"/>
  <c r="F42" i="29"/>
  <c r="H42" i="21"/>
  <c r="F55" i="29"/>
  <c r="H55" i="21"/>
  <c r="F41" i="29"/>
  <c r="L12" i="20"/>
  <c r="J51" i="19"/>
  <c r="H41" i="21"/>
  <c r="F25" i="29"/>
  <c r="H25" i="21"/>
  <c r="F12" i="5"/>
  <c r="F21" i="25"/>
  <c r="H21" i="12"/>
  <c r="J83" i="4"/>
  <c r="F46" i="29"/>
  <c r="H46" i="21"/>
  <c r="I12" i="20"/>
  <c r="F24" i="25"/>
  <c r="H24" i="12"/>
  <c r="J33" i="4"/>
  <c r="J35" i="4" s="1"/>
  <c r="F47" i="29"/>
  <c r="H47" i="21"/>
  <c r="F12" i="29"/>
  <c r="H12" i="21"/>
  <c r="F51" i="25"/>
  <c r="H51" i="12"/>
  <c r="J61" i="4"/>
  <c r="F54" i="29"/>
  <c r="J59" i="19"/>
  <c r="H54" i="21"/>
  <c r="F59" i="25"/>
  <c r="K12" i="5"/>
  <c r="H59" i="12"/>
  <c r="F11" i="29"/>
  <c r="J21" i="19"/>
  <c r="H11" i="21"/>
  <c r="I21" i="20" l="1"/>
  <c r="I30" i="20" s="1"/>
  <c r="L21" i="20"/>
  <c r="L30" i="20" s="1"/>
  <c r="F21" i="5"/>
  <c r="F30" i="5" s="1"/>
  <c r="H35" i="12"/>
  <c r="F35" i="25"/>
  <c r="J85" i="4"/>
  <c r="H51" i="21"/>
  <c r="F51" i="29"/>
  <c r="J61" i="19"/>
  <c r="N12" i="5"/>
  <c r="K21" i="5"/>
  <c r="F24" i="29"/>
  <c r="H24" i="21"/>
  <c r="J33" i="19"/>
  <c r="J35" i="19" s="1"/>
  <c r="F59" i="29"/>
  <c r="K12" i="20"/>
  <c r="H59" i="21"/>
  <c r="J83" i="19"/>
  <c r="F12" i="20"/>
  <c r="F21" i="29"/>
  <c r="H21" i="21"/>
  <c r="F61" i="25"/>
  <c r="H61" i="12"/>
  <c r="G12" i="5"/>
  <c r="F33" i="25"/>
  <c r="H33" i="12"/>
  <c r="J85" i="19" l="1"/>
  <c r="J100" i="19" s="1"/>
  <c r="G21" i="5"/>
  <c r="G30" i="5" s="1"/>
  <c r="J100" i="4"/>
  <c r="N12" i="20"/>
  <c r="K30" i="5"/>
  <c r="F33" i="29"/>
  <c r="H33" i="21"/>
  <c r="G12" i="20"/>
  <c r="P12" i="5"/>
  <c r="H61" i="21"/>
  <c r="F61" i="29"/>
  <c r="H35" i="21"/>
  <c r="F35" i="29"/>
  <c r="K21" i="20"/>
  <c r="F21" i="20"/>
  <c r="F30" i="20" s="1"/>
  <c r="G21" i="20" l="1"/>
  <c r="G30" i="20" s="1"/>
  <c r="P12" i="20"/>
  <c r="K30" i="20"/>
  <c r="N72" i="25" l="1"/>
  <c r="L72" i="25"/>
  <c r="J72" i="25"/>
  <c r="P72" i="25"/>
  <c r="H72" i="25"/>
  <c r="F72" i="25"/>
  <c r="N72" i="27"/>
  <c r="L72" i="27"/>
  <c r="F72" i="27"/>
  <c r="P72" i="27"/>
  <c r="J72" i="27"/>
  <c r="H72" i="27"/>
  <c r="J72" i="29" l="1"/>
  <c r="F72" i="29"/>
  <c r="N72" i="29"/>
  <c r="H72" i="29"/>
  <c r="P72" i="29"/>
  <c r="L72" i="29"/>
  <c r="J69" i="25" l="1"/>
  <c r="P69" i="25"/>
  <c r="N69" i="25"/>
  <c r="H69" i="25"/>
  <c r="L69" i="25"/>
  <c r="F69" i="25"/>
  <c r="N69" i="27"/>
  <c r="L69" i="27"/>
  <c r="J69" i="27"/>
  <c r="H69" i="27"/>
  <c r="P69" i="27"/>
  <c r="F69" i="27"/>
  <c r="F69" i="29" l="1"/>
  <c r="N69" i="29"/>
  <c r="H69" i="29"/>
  <c r="P69" i="29"/>
  <c r="L69" i="29"/>
  <c r="J69" i="29"/>
  <c r="J72" i="15" l="1"/>
  <c r="R72" i="15"/>
  <c r="N72" i="15"/>
  <c r="H72" i="15"/>
  <c r="L72" i="15"/>
  <c r="P72" i="15"/>
  <c r="F72" i="15"/>
  <c r="N69" i="15"/>
  <c r="L69" i="15"/>
  <c r="R69" i="15"/>
  <c r="P69" i="15"/>
  <c r="H69" i="15"/>
  <c r="J69" i="15"/>
  <c r="F81" i="14"/>
  <c r="F69" i="15"/>
  <c r="P72" i="12"/>
  <c r="R72" i="12"/>
  <c r="L72" i="12"/>
  <c r="J72" i="12"/>
  <c r="N72" i="12"/>
  <c r="H72" i="12"/>
  <c r="F72" i="12"/>
  <c r="H78" i="15"/>
  <c r="R78" i="15"/>
  <c r="L78" i="15"/>
  <c r="P78" i="15"/>
  <c r="J78" i="15"/>
  <c r="N78" i="15"/>
  <c r="L78" i="12"/>
  <c r="J78" i="12"/>
  <c r="N78" i="12"/>
  <c r="H78" i="12"/>
  <c r="P78" i="12"/>
  <c r="R78" i="12"/>
  <c r="N69" i="12"/>
  <c r="R69" i="12"/>
  <c r="H69" i="12"/>
  <c r="J69" i="12"/>
  <c r="F81" i="4"/>
  <c r="L69" i="12"/>
  <c r="P69" i="12"/>
  <c r="F69" i="12"/>
  <c r="P72" i="21" l="1"/>
  <c r="H72" i="21"/>
  <c r="R72" i="21"/>
  <c r="J72" i="21"/>
  <c r="L72" i="21"/>
  <c r="N72" i="21"/>
  <c r="F72" i="21"/>
  <c r="J78" i="21"/>
  <c r="P78" i="21"/>
  <c r="R78" i="21"/>
  <c r="L78" i="21"/>
  <c r="N78" i="21"/>
  <c r="H78" i="21"/>
  <c r="L81" i="15"/>
  <c r="H81" i="15"/>
  <c r="N81" i="15"/>
  <c r="F83" i="14"/>
  <c r="J81" i="15"/>
  <c r="P81" i="15"/>
  <c r="R81" i="15"/>
  <c r="R69" i="21"/>
  <c r="P69" i="21"/>
  <c r="N69" i="21"/>
  <c r="L69" i="21"/>
  <c r="F81" i="19"/>
  <c r="J69" i="21"/>
  <c r="H69" i="21"/>
  <c r="F69" i="21"/>
  <c r="J81" i="12"/>
  <c r="F83" i="4"/>
  <c r="P81" i="12"/>
  <c r="L81" i="12"/>
  <c r="R81" i="12"/>
  <c r="N81" i="12"/>
  <c r="H81" i="12"/>
  <c r="R83" i="15" l="1"/>
  <c r="L83" i="15"/>
  <c r="P83" i="15"/>
  <c r="J83" i="15"/>
  <c r="F85" i="14"/>
  <c r="N83" i="15"/>
  <c r="N8" i="13"/>
  <c r="H83" i="15"/>
  <c r="L83" i="12"/>
  <c r="N8" i="5"/>
  <c r="P83" i="12"/>
  <c r="F85" i="4"/>
  <c r="J83" i="12"/>
  <c r="N83" i="12"/>
  <c r="R83" i="12"/>
  <c r="H83" i="12"/>
  <c r="N81" i="21"/>
  <c r="J81" i="21"/>
  <c r="P81" i="21"/>
  <c r="L81" i="21"/>
  <c r="F83" i="19"/>
  <c r="F85" i="19" s="1"/>
  <c r="F100" i="19" s="1"/>
  <c r="R81" i="21"/>
  <c r="H81" i="21"/>
  <c r="F100" i="14" l="1"/>
  <c r="F100" i="4"/>
  <c r="N22" i="13"/>
  <c r="N31" i="13" s="1"/>
  <c r="N25" i="13"/>
  <c r="N34" i="13" s="1"/>
  <c r="N24" i="13"/>
  <c r="N33" i="13" s="1"/>
  <c r="N21" i="13"/>
  <c r="N30" i="13" s="1"/>
  <c r="N23" i="13"/>
  <c r="N32" i="13" s="1"/>
  <c r="P8" i="13"/>
  <c r="N26" i="13"/>
  <c r="N35" i="13" s="1"/>
  <c r="P83" i="21"/>
  <c r="J83" i="21"/>
  <c r="N83" i="21"/>
  <c r="L83" i="21"/>
  <c r="N8" i="20"/>
  <c r="R83" i="21"/>
  <c r="H83" i="21"/>
  <c r="L85" i="15"/>
  <c r="N85" i="15"/>
  <c r="R85" i="15"/>
  <c r="H85" i="15"/>
  <c r="J85" i="15"/>
  <c r="P85" i="15"/>
  <c r="R85" i="12"/>
  <c r="P85" i="12"/>
  <c r="J85" i="12"/>
  <c r="N85" i="12"/>
  <c r="L85" i="12"/>
  <c r="H85" i="12"/>
  <c r="N23" i="5"/>
  <c r="N32" i="5" s="1"/>
  <c r="P8" i="5"/>
  <c r="N24" i="5"/>
  <c r="N33" i="5" s="1"/>
  <c r="N25" i="5"/>
  <c r="N34" i="5" s="1"/>
  <c r="N26" i="5"/>
  <c r="N35" i="5" s="1"/>
  <c r="N22" i="5"/>
  <c r="N31" i="5" s="1"/>
  <c r="N21" i="5"/>
  <c r="N30" i="5" s="1"/>
  <c r="N26" i="20" l="1"/>
  <c r="N35" i="20" s="1"/>
  <c r="N22" i="20"/>
  <c r="N31" i="20" s="1"/>
  <c r="P8" i="20"/>
  <c r="N25" i="20"/>
  <c r="N34" i="20" s="1"/>
  <c r="N23" i="20"/>
  <c r="N32" i="20" s="1"/>
  <c r="N24" i="20"/>
  <c r="N33" i="20" s="1"/>
  <c r="N21" i="20"/>
  <c r="N30" i="20" s="1"/>
  <c r="P24" i="5"/>
  <c r="P33" i="5" s="1"/>
  <c r="P22" i="5"/>
  <c r="P31" i="5" s="1"/>
  <c r="P23" i="5"/>
  <c r="P32" i="5" s="1"/>
  <c r="P26" i="5"/>
  <c r="P35" i="5" s="1"/>
  <c r="P25" i="5"/>
  <c r="P34" i="5" s="1"/>
  <c r="P21" i="5"/>
  <c r="P30" i="5" s="1"/>
  <c r="P23" i="13"/>
  <c r="P32" i="13" s="1"/>
  <c r="P21" i="13"/>
  <c r="P30" i="13" s="1"/>
  <c r="P25" i="13"/>
  <c r="P34" i="13" s="1"/>
  <c r="P24" i="13"/>
  <c r="P33" i="13" s="1"/>
  <c r="P26" i="13"/>
  <c r="P35" i="13" s="1"/>
  <c r="P22" i="13"/>
  <c r="P31" i="13" s="1"/>
  <c r="L100" i="15"/>
  <c r="P100" i="15"/>
  <c r="N100" i="15"/>
  <c r="J100" i="15"/>
  <c r="H100" i="15"/>
  <c r="R100" i="15"/>
  <c r="N85" i="21"/>
  <c r="J85" i="21"/>
  <c r="R85" i="21"/>
  <c r="P85" i="21"/>
  <c r="L85" i="21"/>
  <c r="H85" i="21"/>
  <c r="R100" i="12"/>
  <c r="J100" i="12"/>
  <c r="N100" i="12"/>
  <c r="P100" i="12"/>
  <c r="L100" i="12"/>
  <c r="H100" i="12"/>
  <c r="J100" i="21" l="1"/>
  <c r="R100" i="21"/>
  <c r="P100" i="21"/>
  <c r="L100" i="21"/>
  <c r="N100" i="21"/>
  <c r="H100" i="21"/>
  <c r="P24" i="20"/>
  <c r="P33" i="20" s="1"/>
  <c r="P22" i="20"/>
  <c r="P31" i="20" s="1"/>
  <c r="P23" i="20"/>
  <c r="P32" i="20" s="1"/>
  <c r="P26" i="20"/>
  <c r="P35" i="20" s="1"/>
  <c r="P25" i="20"/>
  <c r="P34" i="20" s="1"/>
  <c r="P21" i="20"/>
  <c r="P30" i="20" s="1"/>
  <c r="F78" i="27" l="1"/>
  <c r="L78" i="27"/>
  <c r="P78" i="27"/>
  <c r="J78" i="27"/>
  <c r="F78" i="15"/>
  <c r="N78" i="27"/>
  <c r="H78" i="27"/>
  <c r="H81" i="14"/>
  <c r="L78" i="25"/>
  <c r="F78" i="12"/>
  <c r="H78" i="25"/>
  <c r="J78" i="25"/>
  <c r="N78" i="25"/>
  <c r="F78" i="25"/>
  <c r="P78" i="25"/>
  <c r="H81" i="4"/>
  <c r="P81" i="27" l="1"/>
  <c r="H83" i="14"/>
  <c r="H81" i="27"/>
  <c r="N81" i="27"/>
  <c r="F81" i="27"/>
  <c r="L81" i="27"/>
  <c r="J81" i="27"/>
  <c r="F81" i="15"/>
  <c r="H78" i="29"/>
  <c r="N78" i="29"/>
  <c r="P78" i="29"/>
  <c r="F78" i="29"/>
  <c r="L78" i="29"/>
  <c r="F78" i="21"/>
  <c r="J78" i="29"/>
  <c r="H81" i="19"/>
  <c r="F81" i="12"/>
  <c r="J81" i="25"/>
  <c r="P81" i="25"/>
  <c r="L81" i="25"/>
  <c r="H81" i="25"/>
  <c r="H83" i="4"/>
  <c r="N81" i="25"/>
  <c r="F81" i="25"/>
  <c r="P83" i="25" l="1"/>
  <c r="N83" i="25"/>
  <c r="H83" i="25"/>
  <c r="F83" i="12"/>
  <c r="N11" i="5"/>
  <c r="J83" i="25"/>
  <c r="L83" i="25"/>
  <c r="H85" i="4"/>
  <c r="F83" i="25"/>
  <c r="P83" i="27"/>
  <c r="N11" i="13"/>
  <c r="H85" i="14"/>
  <c r="H83" i="27"/>
  <c r="N83" i="27"/>
  <c r="J83" i="27"/>
  <c r="F83" i="15"/>
  <c r="F83" i="27"/>
  <c r="L83" i="27"/>
  <c r="J81" i="29"/>
  <c r="N81" i="29"/>
  <c r="P81" i="29"/>
  <c r="H81" i="29"/>
  <c r="H83" i="19"/>
  <c r="H85" i="19" s="1"/>
  <c r="H100" i="19" s="1"/>
  <c r="L81" i="29"/>
  <c r="F81" i="21"/>
  <c r="F81" i="29"/>
  <c r="H100" i="14" l="1"/>
  <c r="H100" i="4"/>
  <c r="P11" i="5"/>
  <c r="P20" i="5" s="1"/>
  <c r="P29" i="5" s="1"/>
  <c r="N20" i="5"/>
  <c r="N29" i="5" s="1"/>
  <c r="P85" i="27"/>
  <c r="N85" i="27"/>
  <c r="H85" i="27"/>
  <c r="J85" i="27"/>
  <c r="F85" i="15"/>
  <c r="F85" i="27"/>
  <c r="L85" i="27"/>
  <c r="F83" i="21"/>
  <c r="N83" i="29"/>
  <c r="H83" i="29"/>
  <c r="J83" i="29"/>
  <c r="L83" i="29"/>
  <c r="N11" i="20"/>
  <c r="P83" i="29"/>
  <c r="F83" i="29"/>
  <c r="P85" i="25"/>
  <c r="H85" i="25"/>
  <c r="F85" i="12"/>
  <c r="N85" i="25"/>
  <c r="J85" i="25"/>
  <c r="L85" i="25"/>
  <c r="F85" i="25"/>
  <c r="N20" i="13"/>
  <c r="N29" i="13" s="1"/>
  <c r="P11" i="13"/>
  <c r="P20" i="13" s="1"/>
  <c r="P29" i="13" s="1"/>
  <c r="J100" i="27" l="1"/>
  <c r="N100" i="27"/>
  <c r="P100" i="27"/>
  <c r="F100" i="27"/>
  <c r="H100" i="27"/>
  <c r="F100" i="15"/>
  <c r="L100" i="27"/>
  <c r="P11" i="20"/>
  <c r="P20" i="20" s="1"/>
  <c r="P29" i="20" s="1"/>
  <c r="N20" i="20"/>
  <c r="N29" i="20" s="1"/>
  <c r="N100" i="25"/>
  <c r="L100" i="25"/>
  <c r="H100" i="25"/>
  <c r="P100" i="25"/>
  <c r="J100" i="25"/>
  <c r="F100" i="12"/>
  <c r="F100" i="25"/>
  <c r="J85" i="29"/>
  <c r="F85" i="21"/>
  <c r="N85" i="29"/>
  <c r="H85" i="29"/>
  <c r="L85" i="29"/>
  <c r="P85" i="29"/>
  <c r="F85" i="29"/>
  <c r="L100" i="29" l="1"/>
  <c r="P100" i="29"/>
  <c r="J100" i="29"/>
  <c r="N100" i="29"/>
  <c r="F100" i="21"/>
  <c r="H100" i="29"/>
  <c r="F100" i="29"/>
</calcChain>
</file>

<file path=xl/sharedStrings.xml><?xml version="1.0" encoding="utf-8"?>
<sst xmlns="http://schemas.openxmlformats.org/spreadsheetml/2006/main" count="1058" uniqueCount="145">
  <si>
    <t>Line</t>
  </si>
  <si>
    <t>No.</t>
  </si>
  <si>
    <t>(a)</t>
  </si>
  <si>
    <t>Rate 1</t>
  </si>
  <si>
    <t>Rate 6</t>
  </si>
  <si>
    <t>Rate 100</t>
  </si>
  <si>
    <t>Rate 110</t>
  </si>
  <si>
    <t>Rate 115</t>
  </si>
  <si>
    <t>Rate 125</t>
  </si>
  <si>
    <t>Rate 135</t>
  </si>
  <si>
    <t>Rate 145</t>
  </si>
  <si>
    <t>Rate 170</t>
  </si>
  <si>
    <t>Rate 200</t>
  </si>
  <si>
    <t>Rate M1</t>
  </si>
  <si>
    <t>Rate M2</t>
  </si>
  <si>
    <t>Rate M9</t>
  </si>
  <si>
    <t>Rate T3</t>
  </si>
  <si>
    <t>Particulars</t>
  </si>
  <si>
    <t>Ex-franchise</t>
  </si>
  <si>
    <t>Rate M16</t>
  </si>
  <si>
    <t>Rate M17</t>
  </si>
  <si>
    <t>Rate C1</t>
  </si>
  <si>
    <t>Total Ex-franchise</t>
  </si>
  <si>
    <t>Total</t>
  </si>
  <si>
    <t>Total Revenue</t>
  </si>
  <si>
    <t>Rate 401</t>
  </si>
  <si>
    <t>(d)</t>
  </si>
  <si>
    <t>(f)</t>
  </si>
  <si>
    <t>Rate 331</t>
  </si>
  <si>
    <t>Rate 332</t>
  </si>
  <si>
    <t>Non-Utility Cross Charge</t>
  </si>
  <si>
    <t>Rate M13/GPA</t>
  </si>
  <si>
    <t>Rate M12/C1 Dawn-Parkway</t>
  </si>
  <si>
    <t>Total In-franchise</t>
  </si>
  <si>
    <t>North Service Area</t>
  </si>
  <si>
    <t>East Service Area</t>
  </si>
  <si>
    <t>Total North Service Area</t>
  </si>
  <si>
    <t>Total East Service Area</t>
  </si>
  <si>
    <t>South Service Area</t>
  </si>
  <si>
    <t>Total South Service Area</t>
  </si>
  <si>
    <t>Central Service Area</t>
  </si>
  <si>
    <t>Total Central Service Area</t>
  </si>
  <si>
    <t>(1)</t>
  </si>
  <si>
    <t>Note:</t>
  </si>
  <si>
    <t>Current Rate Zones</t>
  </si>
  <si>
    <t>(b)</t>
  </si>
  <si>
    <t>(h)</t>
  </si>
  <si>
    <t>EGD Rate Zone</t>
  </si>
  <si>
    <t>Total EGD Rate Zone</t>
  </si>
  <si>
    <t>Union North Rate Zone</t>
  </si>
  <si>
    <t>Total Union North Rate Zone</t>
  </si>
  <si>
    <t>Union South Rate Zone</t>
  </si>
  <si>
    <t>Total Union South Rate Zone</t>
  </si>
  <si>
    <t>Line No.</t>
  </si>
  <si>
    <t>(c)</t>
  </si>
  <si>
    <t>2024 Revenue</t>
  </si>
  <si>
    <t>2024 Revenue Change (%)</t>
  </si>
  <si>
    <t>Notes:</t>
  </si>
  <si>
    <t>(2)</t>
  </si>
  <si>
    <t>(3)</t>
  </si>
  <si>
    <t>North</t>
  </si>
  <si>
    <t>Central</t>
  </si>
  <si>
    <t>South</t>
  </si>
  <si>
    <t>(e)</t>
  </si>
  <si>
    <t>Rate T1 - Firm</t>
  </si>
  <si>
    <t>Rate T1 - IT</t>
  </si>
  <si>
    <t>Rate T2 - Firm</t>
  </si>
  <si>
    <t>Rate T2 - IT</t>
  </si>
  <si>
    <t>Rate M4 - Firm</t>
  </si>
  <si>
    <t>Rate M4 - IT</t>
  </si>
  <si>
    <t>Rate M5 - Firm</t>
  </si>
  <si>
    <t>Rate M5 - IT</t>
  </si>
  <si>
    <t>East</t>
  </si>
  <si>
    <t>Rate 01 - NE</t>
  </si>
  <si>
    <t>Rate 10 - NE</t>
  </si>
  <si>
    <t>Rate 20 - NE</t>
  </si>
  <si>
    <t>Rate 25 - NE</t>
  </si>
  <si>
    <t>Rate 100 - NE</t>
  </si>
  <si>
    <t>Rate 01 - NW</t>
  </si>
  <si>
    <t>Rate 10 - NW</t>
  </si>
  <si>
    <t>Rate 20 - NW</t>
  </si>
  <si>
    <t>Rate 25 - NW</t>
  </si>
  <si>
    <t>Rate 100 - NW</t>
  </si>
  <si>
    <t>Rate M7 - Firm</t>
  </si>
  <si>
    <t>Rate M7 - IT &amp; Seas</t>
  </si>
  <si>
    <t xml:space="preserve">(e) </t>
  </si>
  <si>
    <t>(g)</t>
  </si>
  <si>
    <t>2024 Revenue Change</t>
  </si>
  <si>
    <t xml:space="preserve">(c) </t>
  </si>
  <si>
    <t>One Rate Zone - Proposed</t>
  </si>
  <si>
    <t>One Rate Zone - No Regional Adjustments</t>
  </si>
  <si>
    <t>Two Rate Zones</t>
  </si>
  <si>
    <t>Delivery Revenue</t>
  </si>
  <si>
    <t>Gas Cost Revenue</t>
  </si>
  <si>
    <t>Total Revenue Change vs. Current Approved</t>
  </si>
  <si>
    <t>Particulars ($000s)</t>
  </si>
  <si>
    <t>Delivery Revenue Change vs. Current Approved</t>
  </si>
  <si>
    <t>Gas Cost Revenue Change vs. Current Approved</t>
  </si>
  <si>
    <t>Gas Cost Revenue Change vs. Current Rate Zones Alternative</t>
  </si>
  <si>
    <t>Total Revenue Change vs. Current Rate Zones Alternative</t>
  </si>
  <si>
    <t>Delivery Revenue Change vs. Current Rate Zones Alternative</t>
  </si>
  <si>
    <t>One Rate Zone - As Filed In Phase 1</t>
  </si>
  <si>
    <t>Two Rate Zones - With One Rate Zone Distribution</t>
  </si>
  <si>
    <t>Four Rate Zones - With One Rate Zone Distribution</t>
  </si>
  <si>
    <t>Union North West Rate Zone</t>
  </si>
  <si>
    <t>Union North East Rate Zone</t>
  </si>
  <si>
    <t>In-franchise (1)</t>
  </si>
  <si>
    <t>Current Approved Revenue (2)</t>
  </si>
  <si>
    <t>Summary of Rate Zone Alternatives - Revenue by Rate Class</t>
  </si>
  <si>
    <t>Summary of Rate Zone Alternatives - Revenue Change by Rate Zone</t>
  </si>
  <si>
    <t>Current 
Approved Revenue (1)</t>
  </si>
  <si>
    <t>Current Rate Zones (1)</t>
  </si>
  <si>
    <t>Summary of Rate Zone Alternatives -  Revenue Change by Rate Class</t>
  </si>
  <si>
    <t>Summary of Rate Zone Alternatives - Revenue Change by Rate Class</t>
  </si>
  <si>
    <t>The revenue percentage impacts may differ from the corresponding bill impact percentages provided at Attachment 3 due to the mix of system gas and direct purchase customers in each rate class. The revenue in this Attachment does not include an assumption for gas supply commodity or federal carbon charge, as in the total bill impacts in Attachment 3.</t>
  </si>
  <si>
    <t>Current Rate Zones (2)</t>
  </si>
  <si>
    <t>One Rate Zone - Proposed (3)</t>
  </si>
  <si>
    <t>One Rate Zone - No Regional Adjustments (3)</t>
  </si>
  <si>
    <t>Two Rate Zones (3)</t>
  </si>
  <si>
    <t>Two Rate Zones - One Rate Zone Distribution (3)</t>
  </si>
  <si>
    <t>Four Rate Zones - One Rate Zone Distribution (3)</t>
  </si>
  <si>
    <t>One Rate Zone - Proposed (1)</t>
  </si>
  <si>
    <t>One Rate Zone - No Regional Adjustments (1)</t>
  </si>
  <si>
    <t>Two Rate Zones - One Rate Zone Distribution (1)</t>
  </si>
  <si>
    <t>Two Rate Zones (1)</t>
  </si>
  <si>
    <t>Four Rate Zones - One Rate Zone Distribution (1)</t>
  </si>
  <si>
    <t>2024 Revenue Change (%) (3)</t>
  </si>
  <si>
    <t>Phase 3 Exhibit 8, Tab 2, Schedules 9-15, Attachment 1, p.1, column (a).</t>
  </si>
  <si>
    <t>Phase 3 Exhibit 8, Tab 2, Schedule 15, Attachment 1, p.1, column (h).</t>
  </si>
  <si>
    <t>Phase 3 Exhibit 8, Tab 2, Schedules 9-15, Attachment 1, p.1, column (h).</t>
  </si>
  <si>
    <t>One Rate Zone - As Filed in 
Phase 1 (3)</t>
  </si>
  <si>
    <t>One Rate Zone - As Filed in 
Phase 1 (1)</t>
  </si>
  <si>
    <t>Phase 3 Exhibit 8, Tab 2, Schedules 9-15, Attachment 1, p.2, column (h).</t>
  </si>
  <si>
    <t>Phase 3 Exhibit 8, Tab 2, Schedules 9-15, Attachment 1, p.2, column (a).</t>
  </si>
  <si>
    <t>Phase 3 Exhibit 8, Tab 2, Schedules 9-15, Attachment 1, p.3, column (h).</t>
  </si>
  <si>
    <t>Phase 3 Exhibit 8, Tab 2, Schedules 9-15, Attachment 1, p.3, column (a).</t>
  </si>
  <si>
    <t>Phase 3 Exhibit 8, Tab 2, Schedules 9-14, Attachment 1, p.1, column (h). To determine the revenue for each current rate class, rates for the harmonized rate classes were applied to the 2024 Test Year customer forecast for each alternative.</t>
  </si>
  <si>
    <t>Phase 3 Exhibit 8, Tab 2, Schedule 15, Attachment 1, p.2, column (h).</t>
  </si>
  <si>
    <t>Phase 3 Exhibit 8, Tab 2, Schedules 9-14, Attachment 1, p.2, column (h). To determine the revenue for each current rate class, rates for the harmonized rate classes were applied to the 2024 Test Year customer forecast for each alternative.</t>
  </si>
  <si>
    <t>Percentage change based on rate zone alternative revenue from pages 4-5, columns (b) to (h) relative to current approved revenue in column (a).</t>
  </si>
  <si>
    <t>Percentage change based on rate zone alternative revenue from pages 6-7, columns (b) to (h) relative to current approved revenue in column (a).</t>
  </si>
  <si>
    <t>Percentage change based on rate zone alternative revenue from pages 8-9, columns (b) to (h) relative to current approved revenue in column (a).</t>
  </si>
  <si>
    <t>Percentage change based on rate zone alternative revenue from pages 4-5, columns (c) to (h) relative to current rate zone alternative revenue in column (b).</t>
  </si>
  <si>
    <t>Percentage change based on rate zone alternative revenue from pages 6-7, columns (c) to (h) relative to current rate zone alternative revenue in column (b).</t>
  </si>
  <si>
    <t>Percentage change based on rate zone alternative revenue from pages 8-9, columns (c) to (h) relative to current rate zone alternative revenue in column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</si>
</sst>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_);\(#,##0\);\-"/>
    <numFmt numFmtId="165" formatCode="_-* #,##0.00_-;\-* #,##0.00_-;_-* &quot;-&quot;??_-;_-@_-"/>
    <numFmt numFmtId="166" formatCode="###0.0%;\(###0.0%\)\ "/>
    <numFmt numFmtId="167" formatCode="###0%;\(###0%\)\ "/>
    <numFmt numFmtId="168" formatCode="_(* #,##0_);_(* \(#,##0\);_(* &quot;-&quot;??_);_(@_)"/>
    <numFmt numFmtId="169" formatCode="0%;\(0%\);\-"/>
    <numFmt numFmtId="170" formatCode="#,##0.00_);\(#,##0.00\);\-"/>
  </numFmts>
  <fonts count="11" x14ac:knownFonts="1">
    <font>
      <sz val="11"/>
      <color theme="1"/>
      <name val="Calibri"/>
      <family val="2"/>
      <scheme val="minor"/>
    </font>
    <font>
      <sz val="11"/>
      <color theme="1"/>
      <name val="Arial"/>
      <family val="2"/>
    </font>
    <font>
      <sz val="11"/>
      <color theme="1"/>
      <name val="Calibri"/>
      <family val="2"/>
      <scheme val="minor"/>
    </font>
    <font>
      <sz val="10"/>
      <name val="Times New Roman"/>
      <family val="1"/>
    </font>
    <font>
      <sz val="10"/>
      <name val="Arial"/>
      <family val="2"/>
    </font>
    <font>
      <u/>
      <sz val="10"/>
      <name val="Arial"/>
      <family val="2"/>
    </font>
    <font>
      <b/>
      <sz val="10"/>
      <name val="Arial"/>
      <family val="2"/>
    </font>
    <font>
      <sz val="10"/>
      <color rgb="FF0000FF"/>
      <name val="Arial"/>
      <family val="2"/>
    </font>
    <font>
      <sz val="10"/>
      <color theme="1"/>
      <name val="Arial"/>
      <family val="2"/>
    </font>
    <font>
      <sz val="12"/>
      <color theme="1"/>
      <name val="Times New Roman"/>
      <family val="2"/>
    </font>
    <font>
      <u/>
      <sz val="10"/>
      <color theme="1"/>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23">
    <xf numFmtId="0" fontId="0" fillId="0" borderId="0"/>
    <xf numFmtId="9" fontId="2"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0" fontId="4" fillId="0" borderId="0"/>
    <xf numFmtId="0" fontId="2" fillId="0" borderId="0"/>
    <xf numFmtId="43" fontId="4" fillId="0" borderId="0" applyFont="0" applyFill="0" applyBorder="0" applyAlignment="0" applyProtection="0"/>
    <xf numFmtId="9" fontId="4" fillId="0" borderId="0" applyFont="0" applyFill="0" applyBorder="0" applyAlignment="0" applyProtection="0"/>
    <xf numFmtId="0" fontId="2" fillId="0" borderId="0"/>
    <xf numFmtId="165" fontId="9" fillId="0" borderId="0" applyFont="0" applyFill="0" applyBorder="0" applyAlignment="0" applyProtection="0"/>
    <xf numFmtId="43" fontId="2" fillId="0" borderId="0" applyFont="0" applyFill="0" applyBorder="0" applyAlignment="0" applyProtection="0"/>
    <xf numFmtId="0" fontId="9" fillId="0" borderId="0"/>
    <xf numFmtId="0" fontId="4" fillId="0" borderId="0"/>
    <xf numFmtId="165" fontId="9"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cellStyleXfs>
  <cellXfs count="85">
    <xf numFmtId="0" fontId="0" fillId="0" borderId="0" xfId="0"/>
    <xf numFmtId="0" fontId="4" fillId="0" borderId="0" xfId="2" applyFont="1"/>
    <xf numFmtId="0" fontId="4" fillId="0" borderId="0" xfId="3"/>
    <xf numFmtId="0" fontId="4" fillId="0" borderId="0" xfId="2" applyFont="1" applyAlignment="1">
      <alignment horizontal="left"/>
    </xf>
    <xf numFmtId="164" fontId="4" fillId="0" borderId="0" xfId="4" applyNumberFormat="1" applyFont="1" applyFill="1" applyBorder="1" applyAlignment="1">
      <alignment horizontal="right"/>
    </xf>
    <xf numFmtId="0" fontId="4" fillId="0" borderId="0" xfId="5" quotePrefix="1" applyAlignment="1">
      <alignment horizontal="center" vertical="top"/>
    </xf>
    <xf numFmtId="0" fontId="4" fillId="0" borderId="0" xfId="2" applyFont="1" applyAlignment="1">
      <alignment horizontal="center"/>
    </xf>
    <xf numFmtId="0" fontId="5" fillId="0" borderId="0" xfId="2" applyFont="1" applyAlignment="1">
      <alignment horizontal="centerContinuous"/>
    </xf>
    <xf numFmtId="0" fontId="5" fillId="0" borderId="0" xfId="3" applyFont="1" applyAlignment="1">
      <alignment horizontal="centerContinuous"/>
    </xf>
    <xf numFmtId="0" fontId="4" fillId="0" borderId="0" xfId="3" applyAlignment="1">
      <alignment horizontal="centerContinuous"/>
    </xf>
    <xf numFmtId="0" fontId="4" fillId="0" borderId="0" xfId="3" applyAlignment="1">
      <alignment horizontal="left"/>
    </xf>
    <xf numFmtId="0" fontId="4" fillId="0" borderId="0" xfId="2" applyFont="1" applyAlignment="1">
      <alignment horizontal="centerContinuous"/>
    </xf>
    <xf numFmtId="0" fontId="4" fillId="0" borderId="0" xfId="3" applyAlignment="1">
      <alignment horizontal="center"/>
    </xf>
    <xf numFmtId="0" fontId="4" fillId="0" borderId="0" xfId="3" applyAlignment="1">
      <alignment horizontal="center" wrapText="1"/>
    </xf>
    <xf numFmtId="0" fontId="4" fillId="0" borderId="0" xfId="2" applyFont="1" applyAlignment="1">
      <alignment horizontal="center" wrapText="1"/>
    </xf>
    <xf numFmtId="0" fontId="4" fillId="0" borderId="1" xfId="3" applyBorder="1"/>
    <xf numFmtId="0" fontId="4" fillId="0" borderId="0" xfId="3" quotePrefix="1" applyAlignment="1">
      <alignment horizontal="center"/>
    </xf>
    <xf numFmtId="0" fontId="6" fillId="0" borderId="0" xfId="3" applyFont="1" applyAlignment="1">
      <alignment horizontal="center"/>
    </xf>
    <xf numFmtId="0" fontId="5" fillId="0" borderId="0" xfId="2" applyFont="1"/>
    <xf numFmtId="164" fontId="6" fillId="0" borderId="0" xfId="3" applyNumberFormat="1" applyFont="1" applyAlignment="1">
      <alignment horizontal="right"/>
    </xf>
    <xf numFmtId="9" fontId="4" fillId="0" borderId="0" xfId="1" applyFont="1" applyFill="1" applyBorder="1" applyAlignment="1">
      <alignment horizontal="right"/>
    </xf>
    <xf numFmtId="0" fontId="4" fillId="0" borderId="0" xfId="2" applyFont="1" applyAlignment="1">
      <alignment horizontal="left" indent="1"/>
    </xf>
    <xf numFmtId="167" fontId="4" fillId="0" borderId="0" xfId="1" applyNumberFormat="1" applyFont="1" applyFill="1" applyAlignment="1">
      <alignment horizontal="right"/>
    </xf>
    <xf numFmtId="164" fontId="4" fillId="0" borderId="0" xfId="3" applyNumberFormat="1" applyAlignment="1">
      <alignment horizontal="right"/>
    </xf>
    <xf numFmtId="9" fontId="4" fillId="0" borderId="0" xfId="1" applyFont="1" applyFill="1" applyAlignment="1">
      <alignment horizontal="right"/>
    </xf>
    <xf numFmtId="9" fontId="6" fillId="0" borderId="0" xfId="1" applyFont="1" applyFill="1" applyAlignment="1">
      <alignment horizontal="right"/>
    </xf>
    <xf numFmtId="0" fontId="5" fillId="0" borderId="0" xfId="3" applyFont="1"/>
    <xf numFmtId="0" fontId="4" fillId="0" borderId="0" xfId="3" applyAlignment="1">
      <alignment horizontal="left" indent="1"/>
    </xf>
    <xf numFmtId="166" fontId="4" fillId="0" borderId="0" xfId="3" applyNumberFormat="1" applyAlignment="1">
      <alignment horizontal="right"/>
    </xf>
    <xf numFmtId="164" fontId="7" fillId="0" borderId="0" xfId="4" applyNumberFormat="1" applyFont="1" applyFill="1" applyBorder="1" applyAlignment="1">
      <alignment horizontal="center"/>
    </xf>
    <xf numFmtId="9" fontId="4" fillId="0" borderId="0" xfId="1" applyFont="1" applyFill="1"/>
    <xf numFmtId="0" fontId="4" fillId="0" borderId="0" xfId="0" applyFont="1" applyAlignment="1">
      <alignment horizontal="left"/>
    </xf>
    <xf numFmtId="0" fontId="5" fillId="0" borderId="0" xfId="5" applyFont="1"/>
    <xf numFmtId="0" fontId="8" fillId="0" borderId="0" xfId="0" applyFont="1"/>
    <xf numFmtId="0" fontId="8" fillId="0" borderId="0" xfId="0" applyFont="1" applyAlignment="1">
      <alignment horizontal="center"/>
    </xf>
    <xf numFmtId="0" fontId="8" fillId="0" borderId="1" xfId="0" applyFont="1" applyBorder="1" applyAlignment="1">
      <alignment horizontal="center" wrapText="1"/>
    </xf>
    <xf numFmtId="0" fontId="8" fillId="0" borderId="1" xfId="0" applyFont="1" applyBorder="1"/>
    <xf numFmtId="0" fontId="8" fillId="0" borderId="0" xfId="0" applyFont="1" applyAlignment="1">
      <alignment horizontal="center" wrapText="1"/>
    </xf>
    <xf numFmtId="168" fontId="8" fillId="0" borderId="0" xfId="22" applyNumberFormat="1" applyFont="1"/>
    <xf numFmtId="168" fontId="8" fillId="0" borderId="0" xfId="0" applyNumberFormat="1" applyFont="1"/>
    <xf numFmtId="0" fontId="10" fillId="0" borderId="0" xfId="0" applyFont="1"/>
    <xf numFmtId="0" fontId="8" fillId="0" borderId="0" xfId="0" applyFont="1" applyAlignment="1">
      <alignment wrapText="1"/>
    </xf>
    <xf numFmtId="0" fontId="10" fillId="0" borderId="0" xfId="0" applyFont="1" applyAlignment="1">
      <alignment horizontal="left"/>
    </xf>
    <xf numFmtId="0" fontId="8" fillId="0" borderId="0" xfId="0" quotePrefix="1" applyFont="1" applyAlignment="1">
      <alignment horizontal="center" vertical="top"/>
    </xf>
    <xf numFmtId="0" fontId="8" fillId="0" borderId="0" xfId="0" quotePrefix="1" applyFont="1" applyAlignment="1">
      <alignment horizontal="center"/>
    </xf>
    <xf numFmtId="168" fontId="8" fillId="0" borderId="0" xfId="22" applyNumberFormat="1" applyFont="1" applyFill="1"/>
    <xf numFmtId="0" fontId="4" fillId="0" borderId="1" xfId="2" applyFont="1" applyBorder="1" applyAlignment="1">
      <alignment horizontal="center" wrapText="1"/>
    </xf>
    <xf numFmtId="169" fontId="4" fillId="0" borderId="0" xfId="4" applyNumberFormat="1" applyFont="1" applyFill="1" applyBorder="1" applyAlignment="1">
      <alignment horizontal="right"/>
    </xf>
    <xf numFmtId="169" fontId="4" fillId="0" borderId="2" xfId="3" applyNumberFormat="1" applyBorder="1" applyAlignment="1">
      <alignment horizontal="right"/>
    </xf>
    <xf numFmtId="169" fontId="4" fillId="0" borderId="3" xfId="3" applyNumberFormat="1" applyBorder="1" applyAlignment="1">
      <alignment horizontal="right"/>
    </xf>
    <xf numFmtId="164" fontId="4" fillId="0" borderId="2" xfId="3" applyNumberFormat="1" applyBorder="1" applyAlignment="1">
      <alignment horizontal="right"/>
    </xf>
    <xf numFmtId="0" fontId="10" fillId="0" borderId="0" xfId="0" applyFont="1" applyAlignment="1">
      <alignment horizontal="center"/>
    </xf>
    <xf numFmtId="0" fontId="8" fillId="0" borderId="0" xfId="0" applyFont="1" applyAlignment="1">
      <alignment horizontal="left" wrapText="1"/>
    </xf>
    <xf numFmtId="164" fontId="4" fillId="0" borderId="3" xfId="3" applyNumberFormat="1" applyBorder="1" applyAlignment="1">
      <alignment horizontal="right"/>
    </xf>
    <xf numFmtId="0" fontId="4" fillId="0" borderId="1" xfId="3" applyBorder="1" applyAlignment="1">
      <alignment horizontal="center" wrapText="1"/>
    </xf>
    <xf numFmtId="0" fontId="8" fillId="0" borderId="0" xfId="0" applyFont="1" applyAlignment="1">
      <alignment vertical="top"/>
    </xf>
    <xf numFmtId="0" fontId="4" fillId="0" borderId="0" xfId="5" quotePrefix="1" applyAlignment="1">
      <alignment horizontal="center"/>
    </xf>
    <xf numFmtId="170" fontId="4" fillId="0" borderId="0" xfId="2" applyNumberFormat="1" applyFont="1"/>
    <xf numFmtId="164" fontId="4" fillId="0" borderId="0" xfId="2" applyNumberFormat="1" applyFont="1"/>
    <xf numFmtId="164" fontId="4" fillId="0" borderId="0" xfId="2" applyNumberFormat="1" applyFont="1" applyAlignment="1">
      <alignment horizontal="left"/>
    </xf>
    <xf numFmtId="168" fontId="4" fillId="0" borderId="0" xfId="22" applyNumberFormat="1" applyFont="1" applyFill="1" applyBorder="1" applyAlignment="1">
      <alignment horizontal="right"/>
    </xf>
    <xf numFmtId="168" fontId="4" fillId="0" borderId="0" xfId="22" applyNumberFormat="1" applyFont="1" applyFill="1" applyAlignment="1">
      <alignment horizontal="right"/>
    </xf>
    <xf numFmtId="168" fontId="4" fillId="0" borderId="2" xfId="22" applyNumberFormat="1" applyFont="1" applyBorder="1" applyAlignment="1">
      <alignment horizontal="right"/>
    </xf>
    <xf numFmtId="168" fontId="4" fillId="0" borderId="2" xfId="22" applyNumberFormat="1" applyFont="1" applyFill="1" applyBorder="1" applyAlignment="1">
      <alignment horizontal="right"/>
    </xf>
    <xf numFmtId="168" fontId="6" fillId="0" borderId="0" xfId="22" applyNumberFormat="1" applyFont="1" applyAlignment="1">
      <alignment horizontal="center"/>
    </xf>
    <xf numFmtId="168" fontId="4" fillId="0" borderId="0" xfId="22" applyNumberFormat="1" applyFont="1" applyAlignment="1">
      <alignment horizontal="center"/>
    </xf>
    <xf numFmtId="168" fontId="6" fillId="0" borderId="0" xfId="22" applyNumberFormat="1" applyFont="1" applyFill="1" applyAlignment="1">
      <alignment horizontal="center"/>
    </xf>
    <xf numFmtId="168" fontId="4" fillId="0" borderId="0" xfId="22" applyNumberFormat="1" applyFont="1" applyFill="1" applyAlignment="1">
      <alignment horizontal="center"/>
    </xf>
    <xf numFmtId="168" fontId="6" fillId="0" borderId="0" xfId="22" applyNumberFormat="1" applyFont="1" applyAlignment="1">
      <alignment horizontal="right"/>
    </xf>
    <xf numFmtId="168" fontId="4" fillId="0" borderId="0" xfId="22" applyNumberFormat="1" applyFont="1" applyAlignment="1">
      <alignment horizontal="right"/>
    </xf>
    <xf numFmtId="168" fontId="6" fillId="0" borderId="0" xfId="22" applyNumberFormat="1" applyFont="1" applyFill="1" applyAlignment="1">
      <alignment horizontal="right"/>
    </xf>
    <xf numFmtId="168" fontId="4" fillId="0" borderId="0" xfId="22" applyNumberFormat="1" applyFont="1"/>
    <xf numFmtId="168" fontId="4" fillId="0" borderId="0" xfId="22" applyNumberFormat="1" applyFont="1" applyFill="1"/>
    <xf numFmtId="168" fontId="4" fillId="0" borderId="3" xfId="22" applyNumberFormat="1" applyFont="1" applyBorder="1" applyAlignment="1">
      <alignment horizontal="right"/>
    </xf>
    <xf numFmtId="164" fontId="4" fillId="0" borderId="0" xfId="1" applyNumberFormat="1" applyFont="1" applyFill="1" applyAlignment="1">
      <alignment horizontal="right"/>
    </xf>
    <xf numFmtId="0" fontId="4" fillId="0" borderId="0" xfId="2" applyFont="1" applyAlignment="1">
      <alignment horizontal="left" vertical="top"/>
    </xf>
    <xf numFmtId="168" fontId="4" fillId="0" borderId="3" xfId="22" applyNumberFormat="1" applyFont="1" applyFill="1" applyBorder="1" applyAlignment="1">
      <alignment horizontal="right"/>
    </xf>
    <xf numFmtId="0" fontId="8" fillId="0" borderId="0" xfId="0" applyFont="1" applyAlignment="1">
      <alignment vertical="top"/>
    </xf>
    <xf numFmtId="0" fontId="10" fillId="0" borderId="0" xfId="0" applyFont="1" applyAlignment="1">
      <alignment horizontal="center"/>
    </xf>
    <xf numFmtId="0" fontId="8" fillId="0" borderId="1" xfId="0" applyFont="1" applyBorder="1" applyAlignment="1">
      <alignment horizontal="center"/>
    </xf>
    <xf numFmtId="0" fontId="8" fillId="0" borderId="1" xfId="0" applyFont="1" applyBorder="1" applyAlignment="1">
      <alignment horizontal="center" wrapText="1"/>
    </xf>
    <xf numFmtId="0" fontId="8" fillId="0" borderId="0" xfId="0" applyFont="1" applyAlignment="1">
      <alignment vertical="top" wrapText="1"/>
    </xf>
    <xf numFmtId="0" fontId="8" fillId="0" borderId="0" xfId="0" applyFont="1"/>
    <xf numFmtId="0" fontId="4" fillId="0" borderId="0" xfId="2" applyFont="1" applyAlignment="1">
      <alignment horizontal="left" vertical="top" wrapText="1"/>
    </xf>
    <xf numFmtId="0" fontId="5" fillId="0" borderId="0" xfId="2" applyFont="1" applyAlignment="1">
      <alignment horizontal="center"/>
    </xf>
  </cellXfs>
  <cellStyles count="23">
    <cellStyle name="Comma" xfId="22" builtinId="3"/>
    <cellStyle name="Comma 10" xfId="4" xr:uid="{79B42F33-AD9D-45F1-A1D5-CF9D02C96880}"/>
    <cellStyle name="Comma 10 2 2" xfId="11" xr:uid="{EF9B46E7-963B-41BA-9F9C-F32FF3BDEE1C}"/>
    <cellStyle name="Comma 2" xfId="14" xr:uid="{0FA1B26D-1B10-40CB-AD5C-B5477D6B090E}"/>
    <cellStyle name="Comma 3" xfId="7" xr:uid="{C226BEE4-C46B-4016-B7A3-481487A94790}"/>
    <cellStyle name="Comma 4" xfId="19" xr:uid="{3E0EF15A-C4C3-4373-9C58-0CB69E0F62E1}"/>
    <cellStyle name="Comma 5" xfId="21" xr:uid="{F9AB97A9-8CAB-4780-B5D4-A91FD867489C}"/>
    <cellStyle name="Comma 5 36" xfId="10" xr:uid="{7CCAF56C-5EAD-4ABC-8123-C10978242D0A}"/>
    <cellStyle name="Currency 2" xfId="18" xr:uid="{A07B3587-6CDF-4922-BF63-93D94315EA2F}"/>
    <cellStyle name="Currency 3" xfId="20" xr:uid="{43A4BF93-68AE-4AA8-BBC2-A8C2F08FA750}"/>
    <cellStyle name="Normal" xfId="0" builtinId="0"/>
    <cellStyle name="Normal 10" xfId="5" xr:uid="{9A806827-BD73-4923-9066-BB23D0D9AEE5}"/>
    <cellStyle name="Normal 2" xfId="13" xr:uid="{A1412A93-2E40-46E8-BAD6-E7081DB3F662}"/>
    <cellStyle name="Normal 2 2" xfId="16" xr:uid="{AFD509B6-7182-4C61-8926-D849E5A57B66}"/>
    <cellStyle name="Normal 3" xfId="17" xr:uid="{0FA92ED5-9082-4A2E-A0D7-F6533542B7CA}"/>
    <cellStyle name="Normal 4 3" xfId="2" xr:uid="{F40D9BFE-D5FE-49AD-8C14-BE06707E12BB}"/>
    <cellStyle name="Normal 59" xfId="6" xr:uid="{440686CB-F0F7-4364-B3A0-3AA8B22C5793}"/>
    <cellStyle name="Normal 60" xfId="3" xr:uid="{DC98C82D-F7E8-41CD-B6FA-3CF744F91E73}"/>
    <cellStyle name="Normal 7 3 4" xfId="12" xr:uid="{85CFF354-51FE-4588-9CD7-DE4FD9A30963}"/>
    <cellStyle name="Normal 8" xfId="9" xr:uid="{7D96FD10-5629-476A-B5EE-E75A018D76E8}"/>
    <cellStyle name="Percent" xfId="1" builtinId="5"/>
    <cellStyle name="Percent 2" xfId="8" xr:uid="{58881ED6-866D-4F72-BA49-9A2F1F21B89F}"/>
    <cellStyle name="Percent 2 2" xfId="15" xr:uid="{268E40D6-77A9-4F7E-B86D-E8FE5501DA1B}"/>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364E-FB0B-48C7-A7DA-9A5F9DBD4434}">
  <dimension ref="B1:Q43"/>
  <sheetViews>
    <sheetView view="pageLayout" topLeftCell="A17" zoomScaleNormal="80" zoomScaleSheetLayoutView="115" workbookViewId="0">
      <selection activeCell="D41" sqref="D41:P41"/>
    </sheetView>
  </sheetViews>
  <sheetFormatPr defaultColWidth="9.140625" defaultRowHeight="12.75" x14ac:dyDescent="0.2"/>
  <cols>
    <col min="1" max="1" width="1.7109375" style="33" customWidth="1"/>
    <col min="2" max="2" width="4.5703125" style="34" customWidth="1"/>
    <col min="3" max="3" width="1.7109375" style="33" customWidth="1"/>
    <col min="4" max="4" width="47.5703125" style="33" customWidth="1"/>
    <col min="5" max="5" width="1.7109375" style="33" customWidth="1"/>
    <col min="6" max="7" width="13.28515625" style="33" customWidth="1"/>
    <col min="8" max="8" width="1.7109375" style="33" customWidth="1"/>
    <col min="9" max="9" width="13.28515625" style="33" customWidth="1"/>
    <col min="10" max="10" width="1.7109375" style="33" customWidth="1"/>
    <col min="11" max="12" width="13.28515625" style="33" customWidth="1"/>
    <col min="13" max="13" width="1.7109375" style="33" customWidth="1"/>
    <col min="14" max="14" width="13.28515625" style="33" customWidth="1"/>
    <col min="15" max="15" width="1.7109375" style="33" customWidth="1"/>
    <col min="16" max="16" width="13.28515625" style="33" customWidth="1"/>
    <col min="17" max="17" width="1.7109375" style="33" customWidth="1"/>
    <col min="18" max="16384" width="9.140625" style="33"/>
  </cols>
  <sheetData>
    <row r="1" spans="2:17" ht="57" customHeight="1" x14ac:dyDescent="0.2">
      <c r="B1" s="78" t="s">
        <v>109</v>
      </c>
      <c r="C1" s="78"/>
      <c r="D1" s="78"/>
      <c r="E1" s="78"/>
      <c r="F1" s="78"/>
      <c r="G1" s="78"/>
      <c r="H1" s="78"/>
      <c r="I1" s="78"/>
      <c r="J1" s="78"/>
      <c r="K1" s="78"/>
      <c r="L1" s="78"/>
      <c r="M1" s="78"/>
      <c r="N1" s="78"/>
      <c r="O1" s="78"/>
      <c r="P1" s="78"/>
      <c r="Q1" s="51"/>
    </row>
    <row r="2" spans="2:17" x14ac:dyDescent="0.2">
      <c r="B2" s="78" t="s">
        <v>24</v>
      </c>
      <c r="C2" s="78"/>
      <c r="D2" s="78"/>
      <c r="E2" s="78"/>
      <c r="F2" s="78"/>
      <c r="G2" s="78"/>
      <c r="H2" s="78"/>
      <c r="I2" s="78"/>
      <c r="J2" s="78"/>
      <c r="K2" s="78"/>
      <c r="L2" s="78"/>
      <c r="M2" s="78"/>
      <c r="N2" s="78"/>
      <c r="O2" s="78"/>
      <c r="P2" s="78"/>
      <c r="Q2" s="51"/>
    </row>
    <row r="3" spans="2:17" x14ac:dyDescent="0.2">
      <c r="O3" s="34"/>
    </row>
    <row r="4" spans="2:17" ht="26.45" customHeight="1" x14ac:dyDescent="0.2">
      <c r="B4" s="34" t="s">
        <v>0</v>
      </c>
      <c r="F4" s="79" t="s">
        <v>47</v>
      </c>
      <c r="G4" s="79"/>
      <c r="I4" s="35" t="s">
        <v>104</v>
      </c>
      <c r="K4" s="80" t="s">
        <v>105</v>
      </c>
      <c r="L4" s="80"/>
      <c r="N4" s="35" t="s">
        <v>51</v>
      </c>
      <c r="P4" s="34" t="s">
        <v>24</v>
      </c>
    </row>
    <row r="5" spans="2:17" ht="14.45" customHeight="1" x14ac:dyDescent="0.2">
      <c r="B5" s="35" t="s">
        <v>1</v>
      </c>
      <c r="D5" s="36" t="s">
        <v>95</v>
      </c>
      <c r="F5" s="35" t="s">
        <v>72</v>
      </c>
      <c r="G5" s="35" t="s">
        <v>61</v>
      </c>
      <c r="I5" s="35" t="s">
        <v>60</v>
      </c>
      <c r="K5" s="35" t="s">
        <v>72</v>
      </c>
      <c r="L5" s="35" t="s">
        <v>60</v>
      </c>
      <c r="N5" s="35" t="s">
        <v>62</v>
      </c>
      <c r="P5" s="35" t="s">
        <v>106</v>
      </c>
    </row>
    <row r="6" spans="2:17" x14ac:dyDescent="0.2">
      <c r="B6" s="37"/>
      <c r="F6" s="37" t="s">
        <v>2</v>
      </c>
      <c r="G6" s="37" t="s">
        <v>45</v>
      </c>
      <c r="I6" s="37" t="s">
        <v>54</v>
      </c>
      <c r="K6" s="37" t="s">
        <v>26</v>
      </c>
      <c r="L6" s="37" t="s">
        <v>63</v>
      </c>
      <c r="N6" s="37" t="s">
        <v>27</v>
      </c>
      <c r="P6" s="37" t="s">
        <v>86</v>
      </c>
    </row>
    <row r="7" spans="2:17" ht="13.15" customHeight="1" x14ac:dyDescent="0.2"/>
    <row r="8" spans="2:17" ht="13.15" customHeight="1" x14ac:dyDescent="0.2">
      <c r="B8" s="34">
        <v>1</v>
      </c>
      <c r="D8" s="33" t="s">
        <v>107</v>
      </c>
      <c r="F8" s="45">
        <f>' p.4-5'!F21</f>
        <v>479684.71501185314</v>
      </c>
      <c r="G8" s="45">
        <f>' p.4-5'!F33</f>
        <v>2586788.205194762</v>
      </c>
      <c r="I8" s="45">
        <f>SUM(' p.4-5'!F46:F50)</f>
        <v>132170.62281133499</v>
      </c>
      <c r="K8" s="45">
        <f>' p.4-5'!F59</f>
        <v>183863.48400190132</v>
      </c>
      <c r="L8" s="45">
        <f>SUM(' p.4-5'!F41:F45)</f>
        <v>233547.48687918528</v>
      </c>
      <c r="N8" s="45">
        <f>' p.4-5'!F83</f>
        <v>1480991.54793906</v>
      </c>
      <c r="P8" s="39">
        <f>SUM(F8:N8)</f>
        <v>5097046.0618380969</v>
      </c>
    </row>
    <row r="9" spans="2:17" ht="13.15" customHeight="1" x14ac:dyDescent="0.2"/>
    <row r="10" spans="2:17" ht="13.15" customHeight="1" x14ac:dyDescent="0.2">
      <c r="D10" s="40" t="s">
        <v>55</v>
      </c>
    </row>
    <row r="11" spans="2:17" ht="13.15" customHeight="1" x14ac:dyDescent="0.2">
      <c r="B11" s="34">
        <f>MAX(B$8:B10)+1</f>
        <v>2</v>
      </c>
      <c r="D11" s="33" t="s">
        <v>44</v>
      </c>
      <c r="F11" s="45">
        <f>' p.4-5'!H21</f>
        <v>470255.91298150271</v>
      </c>
      <c r="G11" s="45">
        <f>' p.4-5'!H33</f>
        <v>2539645.7689154516</v>
      </c>
      <c r="I11" s="45">
        <f>SUM(' p.4-5'!H46:H50)</f>
        <v>134004.29612152974</v>
      </c>
      <c r="K11" s="45">
        <f>' p.4-5'!H59</f>
        <v>175634.46907813847</v>
      </c>
      <c r="L11" s="45">
        <f>SUM(' p.4-5'!H41:H45)</f>
        <v>227966.59673174776</v>
      </c>
      <c r="N11" s="45">
        <f>' p.4-5'!H83</f>
        <v>1541927.3604784003</v>
      </c>
      <c r="P11" s="39">
        <f t="shared" ref="P11:P17" si="0">SUM(F11:N11)</f>
        <v>5089434.4043067712</v>
      </c>
    </row>
    <row r="12" spans="2:17" ht="13.15" customHeight="1" x14ac:dyDescent="0.2">
      <c r="B12" s="34">
        <f>MAX(B$8:B11)+1</f>
        <v>3</v>
      </c>
      <c r="D12" s="33" t="s">
        <v>89</v>
      </c>
      <c r="F12" s="45">
        <f>' p.4-5'!J21</f>
        <v>488778.14801500342</v>
      </c>
      <c r="G12" s="45">
        <f>' p.4-5'!J33</f>
        <v>2560593.6324617593</v>
      </c>
      <c r="I12" s="45">
        <f>SUM(' p.4-5'!J46:J50)</f>
        <v>121803.44951124823</v>
      </c>
      <c r="K12" s="45">
        <f>' p.4-5'!J59</f>
        <v>144497.85773342941</v>
      </c>
      <c r="L12" s="45">
        <f>SUM(' p.4-5'!J41:J45)</f>
        <v>179533.51131607516</v>
      </c>
      <c r="N12" s="45">
        <f>' p.4-5'!J83</f>
        <v>1594161.9505976161</v>
      </c>
      <c r="P12" s="39">
        <f t="shared" si="0"/>
        <v>5089368.5496351318</v>
      </c>
    </row>
    <row r="13" spans="2:17" ht="13.15" customHeight="1" x14ac:dyDescent="0.2">
      <c r="B13" s="34">
        <f>MAX(B$8:B12)+1</f>
        <v>4</v>
      </c>
      <c r="D13" s="33" t="s">
        <v>90</v>
      </c>
      <c r="F13" s="45">
        <f>' p.4-5'!L21</f>
        <v>483077.04095276783</v>
      </c>
      <c r="G13" s="45">
        <f>' p.4-5'!L33</f>
        <v>2540566.5174101107</v>
      </c>
      <c r="I13" s="45">
        <f>SUM(' p.4-5'!L46:L50)</f>
        <v>120862.20147018546</v>
      </c>
      <c r="K13" s="45">
        <f>' p.4-5'!L59</f>
        <v>143532.11597763989</v>
      </c>
      <c r="L13" s="45">
        <f>SUM(' p.4-5'!L41:L45)</f>
        <v>177919.22612704441</v>
      </c>
      <c r="N13" s="45">
        <f>' p.4-5'!L83</f>
        <v>1623410.487906574</v>
      </c>
      <c r="P13" s="39">
        <f t="shared" si="0"/>
        <v>5089367.5898443218</v>
      </c>
    </row>
    <row r="14" spans="2:17" ht="13.15" customHeight="1" x14ac:dyDescent="0.2">
      <c r="B14" s="34">
        <f>MAX(B$8:B13)+1</f>
        <v>5</v>
      </c>
      <c r="D14" s="33" t="s">
        <v>101</v>
      </c>
      <c r="F14" s="45">
        <f>' p.4-5'!N21</f>
        <v>487025.74751087028</v>
      </c>
      <c r="G14" s="45">
        <f>' p.4-5'!N33</f>
        <v>2563154.871698516</v>
      </c>
      <c r="I14" s="45">
        <f>SUM(' p.4-5'!N46:N50)</f>
        <v>121753.94236156966</v>
      </c>
      <c r="K14" s="45">
        <f>' p.4-5'!N59</f>
        <v>144646.59598464181</v>
      </c>
      <c r="L14" s="45">
        <f>SUM(' p.4-5'!N41:N45)</f>
        <v>179280.42835316557</v>
      </c>
      <c r="N14" s="45">
        <f>' p.4-5'!N83</f>
        <v>1593506.2066998256</v>
      </c>
      <c r="P14" s="39">
        <f t="shared" si="0"/>
        <v>5089367.7926085889</v>
      </c>
    </row>
    <row r="15" spans="2:17" ht="13.15" customHeight="1" x14ac:dyDescent="0.2">
      <c r="B15" s="34">
        <f>MAX(B$8:B14)+1</f>
        <v>6</v>
      </c>
      <c r="D15" s="33" t="s">
        <v>102</v>
      </c>
      <c r="F15" s="45">
        <f>' p.4-5'!P21</f>
        <v>553620.76380531094</v>
      </c>
      <c r="G15" s="45">
        <f>' p.4-5'!P33</f>
        <v>2467541.2288748617</v>
      </c>
      <c r="I15" s="45">
        <f>SUM(' p.4-5'!P46:P50)</f>
        <v>135959.00384335802</v>
      </c>
      <c r="K15" s="45">
        <f>' p.4-5'!P59</f>
        <v>163918.22537091112</v>
      </c>
      <c r="L15" s="45">
        <f>SUM(' p.4-5'!P41:P45)</f>
        <v>200863.8290843156</v>
      </c>
      <c r="N15" s="45">
        <f>' p.4-5'!P83</f>
        <v>1567464.5577042291</v>
      </c>
      <c r="P15" s="39">
        <f t="shared" si="0"/>
        <v>5089367.6086829863</v>
      </c>
    </row>
    <row r="16" spans="2:17" ht="13.15" customHeight="1" x14ac:dyDescent="0.2">
      <c r="B16" s="34">
        <f>MAX(B$8:B15)+1</f>
        <v>7</v>
      </c>
      <c r="D16" s="33" t="s">
        <v>91</v>
      </c>
      <c r="F16" s="45">
        <f>' p.4-5'!R21</f>
        <v>576041.83315884031</v>
      </c>
      <c r="G16" s="45">
        <f>' p.4-5'!R33</f>
        <v>2430627.9075915832</v>
      </c>
      <c r="I16" s="45">
        <f>SUM(' p.4-5'!R46:R50)</f>
        <v>142994.74516374714</v>
      </c>
      <c r="K16" s="45">
        <f>' p.4-5'!R59</f>
        <v>173339.40909324301</v>
      </c>
      <c r="L16" s="45">
        <f>SUM(' p.4-5'!R41:R45)</f>
        <v>210649.85746316798</v>
      </c>
      <c r="N16" s="45">
        <f>' p.4-5'!R83</f>
        <v>1555714.5104467801</v>
      </c>
      <c r="P16" s="39">
        <f t="shared" si="0"/>
        <v>5089368.2629173622</v>
      </c>
    </row>
    <row r="17" spans="2:16" ht="13.15" customHeight="1" x14ac:dyDescent="0.2">
      <c r="B17" s="34">
        <f>MAX(B$8:B16)+1</f>
        <v>8</v>
      </c>
      <c r="D17" s="33" t="s">
        <v>103</v>
      </c>
      <c r="F17" s="45">
        <f>' p.4-5'!T21</f>
        <v>569715.45632757433</v>
      </c>
      <c r="G17" s="45">
        <f>' p.4-5'!T33</f>
        <v>2483955.934325153</v>
      </c>
      <c r="I17" s="45">
        <f>SUM(' p.4-5'!T46:T50)</f>
        <v>128304.23478007906</v>
      </c>
      <c r="K17" s="45">
        <f>' p.4-5'!T59</f>
        <v>169589.3517667299</v>
      </c>
      <c r="L17" s="45">
        <f>SUM(' p.4-5'!T41:T45)</f>
        <v>189308.76416145198</v>
      </c>
      <c r="N17" s="45">
        <f>' p.4-5'!T83</f>
        <v>1548494.788331483</v>
      </c>
      <c r="P17" s="39">
        <f t="shared" si="0"/>
        <v>5089368.529692471</v>
      </c>
    </row>
    <row r="18" spans="2:16" ht="13.15" customHeight="1" x14ac:dyDescent="0.2"/>
    <row r="19" spans="2:16" ht="13.15" customHeight="1" x14ac:dyDescent="0.2">
      <c r="D19" s="40" t="s">
        <v>87</v>
      </c>
    </row>
    <row r="20" spans="2:16" ht="13.15" customHeight="1" x14ac:dyDescent="0.2">
      <c r="B20" s="34">
        <f>MAX(B$8:B18)+1</f>
        <v>9</v>
      </c>
      <c r="D20" s="33" t="s">
        <v>44</v>
      </c>
      <c r="F20" s="38">
        <f>F11-F$8</f>
        <v>-9428.8020303504309</v>
      </c>
      <c r="G20" s="38">
        <f t="shared" ref="G20:P20" si="1">G11-G$8</f>
        <v>-47142.436279310379</v>
      </c>
      <c r="I20" s="38">
        <f t="shared" ref="I20:I26" si="2">I11-I$8</f>
        <v>1833.6733101947466</v>
      </c>
      <c r="K20" s="38">
        <f t="shared" si="1"/>
        <v>-8229.0149237628502</v>
      </c>
      <c r="L20" s="38">
        <f t="shared" si="1"/>
        <v>-5580.8901474375161</v>
      </c>
      <c r="N20" s="38">
        <f t="shared" si="1"/>
        <v>60935.81253934023</v>
      </c>
      <c r="P20" s="38">
        <f t="shared" si="1"/>
        <v>-7611.6575313257053</v>
      </c>
    </row>
    <row r="21" spans="2:16" ht="13.15" customHeight="1" x14ac:dyDescent="0.2">
      <c r="B21" s="34">
        <f>MAX(B$8:B20)+1</f>
        <v>10</v>
      </c>
      <c r="D21" s="41" t="s">
        <v>89</v>
      </c>
      <c r="F21" s="38">
        <f t="shared" ref="F21:P21" si="3">F12-F$8</f>
        <v>9093.4330031502759</v>
      </c>
      <c r="G21" s="38">
        <f t="shared" si="3"/>
        <v>-26194.572733002715</v>
      </c>
      <c r="I21" s="38">
        <f t="shared" si="2"/>
        <v>-10367.173300086768</v>
      </c>
      <c r="K21" s="38">
        <f t="shared" si="3"/>
        <v>-39365.626268471911</v>
      </c>
      <c r="L21" s="38">
        <f t="shared" si="3"/>
        <v>-54013.975563110114</v>
      </c>
      <c r="N21" s="38">
        <f t="shared" si="3"/>
        <v>113170.40265855612</v>
      </c>
      <c r="P21" s="38">
        <f t="shared" si="3"/>
        <v>-7677.5122029650956</v>
      </c>
    </row>
    <row r="22" spans="2:16" ht="13.15" customHeight="1" x14ac:dyDescent="0.2">
      <c r="B22" s="34">
        <f>MAX(B$8:B21)+1</f>
        <v>11</v>
      </c>
      <c r="D22" s="41" t="s">
        <v>90</v>
      </c>
      <c r="F22" s="38">
        <f t="shared" ref="F22:P22" si="4">F13-F$8</f>
        <v>3392.3259409146849</v>
      </c>
      <c r="G22" s="38">
        <f t="shared" si="4"/>
        <v>-46221.687784651294</v>
      </c>
      <c r="I22" s="38">
        <f t="shared" si="2"/>
        <v>-11308.421341149529</v>
      </c>
      <c r="K22" s="38">
        <f t="shared" si="4"/>
        <v>-40331.368024261435</v>
      </c>
      <c r="L22" s="38">
        <f t="shared" si="4"/>
        <v>-55628.260752140864</v>
      </c>
      <c r="N22" s="38">
        <f t="shared" si="4"/>
        <v>142418.93996751402</v>
      </c>
      <c r="P22" s="38">
        <f t="shared" si="4"/>
        <v>-7678.471993775107</v>
      </c>
    </row>
    <row r="23" spans="2:16" ht="13.15" customHeight="1" x14ac:dyDescent="0.2">
      <c r="B23" s="34">
        <f>MAX(B$8:B22)+1</f>
        <v>12</v>
      </c>
      <c r="D23" s="41" t="s">
        <v>101</v>
      </c>
      <c r="F23" s="38">
        <f t="shared" ref="F23:P23" si="5">F14-F$8</f>
        <v>7341.0324990171357</v>
      </c>
      <c r="G23" s="38">
        <f t="shared" si="5"/>
        <v>-23633.333496246021</v>
      </c>
      <c r="I23" s="38">
        <f t="shared" si="2"/>
        <v>-10416.680449765336</v>
      </c>
      <c r="K23" s="38">
        <f t="shared" si="5"/>
        <v>-39216.888017259509</v>
      </c>
      <c r="L23" s="38">
        <f t="shared" si="5"/>
        <v>-54267.058526019711</v>
      </c>
      <c r="N23" s="38">
        <f t="shared" si="5"/>
        <v>112514.65876076557</v>
      </c>
      <c r="P23" s="38">
        <f t="shared" si="5"/>
        <v>-7678.2692295080051</v>
      </c>
    </row>
    <row r="24" spans="2:16" ht="13.15" customHeight="1" x14ac:dyDescent="0.2">
      <c r="B24" s="34">
        <f>MAX(B$8:B23)+1</f>
        <v>13</v>
      </c>
      <c r="D24" s="41" t="s">
        <v>102</v>
      </c>
      <c r="F24" s="38">
        <f t="shared" ref="F24:P24" si="6">F15-F$8</f>
        <v>73936.048793457798</v>
      </c>
      <c r="G24" s="38">
        <f t="shared" si="6"/>
        <v>-119246.97631990025</v>
      </c>
      <c r="I24" s="38">
        <f t="shared" si="2"/>
        <v>3788.3810320230259</v>
      </c>
      <c r="K24" s="38">
        <f t="shared" si="6"/>
        <v>-19945.258630990196</v>
      </c>
      <c r="L24" s="38">
        <f t="shared" si="6"/>
        <v>-32683.657794869679</v>
      </c>
      <c r="N24" s="38">
        <f t="shared" si="6"/>
        <v>86473.009765169118</v>
      </c>
      <c r="P24" s="38">
        <f t="shared" si="6"/>
        <v>-7678.4531551105902</v>
      </c>
    </row>
    <row r="25" spans="2:16" ht="13.15" customHeight="1" x14ac:dyDescent="0.2">
      <c r="B25" s="34">
        <f>MAX(B$8:B24)+1</f>
        <v>14</v>
      </c>
      <c r="D25" s="41" t="s">
        <v>91</v>
      </c>
      <c r="F25" s="38">
        <f t="shared" ref="F25:P25" si="7">F16-F$8</f>
        <v>96357.118146987166</v>
      </c>
      <c r="G25" s="38">
        <f t="shared" si="7"/>
        <v>-156160.29760317877</v>
      </c>
      <c r="I25" s="38">
        <f t="shared" si="2"/>
        <v>10824.122352412145</v>
      </c>
      <c r="K25" s="38">
        <f t="shared" si="7"/>
        <v>-10524.074908658309</v>
      </c>
      <c r="L25" s="38">
        <f t="shared" si="7"/>
        <v>-22897.629416017298</v>
      </c>
      <c r="N25" s="38">
        <f t="shared" si="7"/>
        <v>74722.962507720105</v>
      </c>
      <c r="P25" s="38">
        <f t="shared" si="7"/>
        <v>-7677.7989207347855</v>
      </c>
    </row>
    <row r="26" spans="2:16" ht="13.15" customHeight="1" x14ac:dyDescent="0.2">
      <c r="B26" s="34">
        <f>MAX(B$8:B25)+1</f>
        <v>15</v>
      </c>
      <c r="D26" s="41" t="s">
        <v>103</v>
      </c>
      <c r="F26" s="38">
        <f t="shared" ref="F26:P26" si="8">F17-F$8</f>
        <v>90030.741315721185</v>
      </c>
      <c r="G26" s="38">
        <f t="shared" si="8"/>
        <v>-102832.27086960897</v>
      </c>
      <c r="I26" s="38">
        <f t="shared" si="2"/>
        <v>-3866.388031255934</v>
      </c>
      <c r="K26" s="38">
        <f t="shared" si="8"/>
        <v>-14274.132235171419</v>
      </c>
      <c r="L26" s="38">
        <f t="shared" si="8"/>
        <v>-44238.722717733297</v>
      </c>
      <c r="N26" s="38">
        <f t="shared" si="8"/>
        <v>67503.240392423002</v>
      </c>
      <c r="P26" s="38">
        <f t="shared" si="8"/>
        <v>-7677.5321456259117</v>
      </c>
    </row>
    <row r="27" spans="2:16" ht="13.15" customHeight="1" x14ac:dyDescent="0.2"/>
    <row r="28" spans="2:16" ht="13.15" customHeight="1" x14ac:dyDescent="0.2">
      <c r="D28" s="40" t="s">
        <v>126</v>
      </c>
    </row>
    <row r="29" spans="2:16" ht="13.15" customHeight="1" x14ac:dyDescent="0.2">
      <c r="B29" s="34">
        <f>MAX(B$8:B28)+1</f>
        <v>16</v>
      </c>
      <c r="D29" s="33" t="s">
        <v>44</v>
      </c>
      <c r="F29" s="47">
        <f>F20/F$8</f>
        <v>-1.9656248646816778E-2</v>
      </c>
      <c r="G29" s="47">
        <f t="shared" ref="G29:P29" si="9">G20/G$8</f>
        <v>-1.822431236722025E-2</v>
      </c>
      <c r="I29" s="47">
        <f t="shared" ref="I29:I35" si="10">I20/I$8</f>
        <v>1.3873531585095097E-2</v>
      </c>
      <c r="K29" s="47">
        <f t="shared" si="9"/>
        <v>-4.4756113311100722E-2</v>
      </c>
      <c r="L29" s="47">
        <f t="shared" si="9"/>
        <v>-2.3896168706471783E-2</v>
      </c>
      <c r="N29" s="47">
        <f t="shared" si="9"/>
        <v>4.1145280419822912E-2</v>
      </c>
      <c r="P29" s="47">
        <f t="shared" si="9"/>
        <v>-1.4933468206839765E-3</v>
      </c>
    </row>
    <row r="30" spans="2:16" ht="13.15" customHeight="1" x14ac:dyDescent="0.2">
      <c r="B30" s="34">
        <f>MAX(B$8:B29)+1</f>
        <v>17</v>
      </c>
      <c r="D30" s="33" t="s">
        <v>89</v>
      </c>
      <c r="F30" s="47">
        <f t="shared" ref="F30:P30" si="11">F21/F$8</f>
        <v>1.895710394467244E-2</v>
      </c>
      <c r="G30" s="47">
        <f t="shared" si="11"/>
        <v>-1.012629200968175E-2</v>
      </c>
      <c r="I30" s="47">
        <f t="shared" si="10"/>
        <v>-7.8437803193870365E-2</v>
      </c>
      <c r="K30" s="47">
        <f t="shared" si="11"/>
        <v>-0.21410247109243744</v>
      </c>
      <c r="L30" s="47">
        <f t="shared" si="11"/>
        <v>-0.2312762011909453</v>
      </c>
      <c r="N30" s="47">
        <f t="shared" si="11"/>
        <v>7.6415292724690734E-2</v>
      </c>
      <c r="P30" s="47">
        <f t="shared" si="11"/>
        <v>-1.5062669848026507E-3</v>
      </c>
    </row>
    <row r="31" spans="2:16" ht="13.15" customHeight="1" x14ac:dyDescent="0.2">
      <c r="B31" s="34">
        <f>MAX(B$8:B30)+1</f>
        <v>18</v>
      </c>
      <c r="D31" s="33" t="s">
        <v>90</v>
      </c>
      <c r="F31" s="47">
        <f t="shared" ref="F31:P31" si="12">F22/F$8</f>
        <v>7.0719909030890421E-3</v>
      </c>
      <c r="G31" s="47">
        <f t="shared" si="12"/>
        <v>-1.7868369622155138E-2</v>
      </c>
      <c r="I31" s="47">
        <f t="shared" si="10"/>
        <v>-8.5559264991068168E-2</v>
      </c>
      <c r="K31" s="47">
        <f t="shared" si="12"/>
        <v>-0.21935496459886711</v>
      </c>
      <c r="L31" s="47">
        <f t="shared" si="12"/>
        <v>-0.23818822242740514</v>
      </c>
      <c r="N31" s="47">
        <f t="shared" si="12"/>
        <v>9.6164586601256069E-2</v>
      </c>
      <c r="P31" s="47">
        <f t="shared" si="12"/>
        <v>-1.5064552881450901E-3</v>
      </c>
    </row>
    <row r="32" spans="2:16" ht="13.15" customHeight="1" x14ac:dyDescent="0.2">
      <c r="B32" s="34">
        <f>MAX(B$8:B31)+1</f>
        <v>19</v>
      </c>
      <c r="D32" s="33" t="s">
        <v>101</v>
      </c>
      <c r="F32" s="47">
        <f t="shared" ref="F32:P32" si="13">F23/F$8</f>
        <v>1.5303869957240011E-2</v>
      </c>
      <c r="G32" s="47">
        <f t="shared" si="13"/>
        <v>-9.1361687241289409E-3</v>
      </c>
      <c r="I32" s="47">
        <f t="shared" si="10"/>
        <v>-7.8812373190027804E-2</v>
      </c>
      <c r="K32" s="47">
        <f t="shared" si="13"/>
        <v>-0.21329351083575665</v>
      </c>
      <c r="L32" s="47">
        <f t="shared" si="13"/>
        <v>-0.23235984788863176</v>
      </c>
      <c r="N32" s="47">
        <f t="shared" si="13"/>
        <v>7.5972519166189953E-2</v>
      </c>
      <c r="P32" s="47">
        <f t="shared" si="13"/>
        <v>-1.5064155074045117E-3</v>
      </c>
    </row>
    <row r="33" spans="2:17" ht="13.15" customHeight="1" x14ac:dyDescent="0.2">
      <c r="B33" s="34">
        <f>MAX(B$8:B32)+1</f>
        <v>20</v>
      </c>
      <c r="D33" s="33" t="s">
        <v>102</v>
      </c>
      <c r="F33" s="47">
        <f t="shared" ref="F33:P33" si="14">F24/F$8</f>
        <v>0.15413467738206088</v>
      </c>
      <c r="G33" s="47">
        <f t="shared" si="14"/>
        <v>-4.6098469167452395E-2</v>
      </c>
      <c r="I33" s="47">
        <f t="shared" si="10"/>
        <v>2.866280684347455E-2</v>
      </c>
      <c r="K33" s="47">
        <f t="shared" si="14"/>
        <v>-0.10847862880039814</v>
      </c>
      <c r="L33" s="47">
        <f t="shared" si="14"/>
        <v>-0.13994437804324147</v>
      </c>
      <c r="N33" s="47">
        <f t="shared" si="14"/>
        <v>5.8388590998716031E-2</v>
      </c>
      <c r="P33" s="47">
        <f t="shared" si="14"/>
        <v>-1.506451592148568E-3</v>
      </c>
    </row>
    <row r="34" spans="2:17" ht="13.15" customHeight="1" x14ac:dyDescent="0.2">
      <c r="B34" s="34">
        <f>MAX(B$8:B33)+1</f>
        <v>21</v>
      </c>
      <c r="D34" s="33" t="s">
        <v>91</v>
      </c>
      <c r="F34" s="47">
        <f t="shared" ref="F34:P34" si="15">F25/F$8</f>
        <v>0.20087594024046848</v>
      </c>
      <c r="G34" s="47">
        <f t="shared" si="15"/>
        <v>-6.036841257029827E-2</v>
      </c>
      <c r="I34" s="47">
        <f t="shared" si="10"/>
        <v>8.189506958640029E-2</v>
      </c>
      <c r="K34" s="47">
        <f t="shared" si="15"/>
        <v>-5.7238526539339807E-2</v>
      </c>
      <c r="L34" s="47">
        <f t="shared" si="15"/>
        <v>-9.8042713805189863E-2</v>
      </c>
      <c r="N34" s="47">
        <f t="shared" si="15"/>
        <v>5.0454685316539571E-2</v>
      </c>
      <c r="P34" s="47">
        <f t="shared" si="15"/>
        <v>-1.5063232365543932E-3</v>
      </c>
    </row>
    <row r="35" spans="2:17" ht="13.15" customHeight="1" x14ac:dyDescent="0.2">
      <c r="B35" s="34">
        <f>MAX(B$8:B34)+1</f>
        <v>22</v>
      </c>
      <c r="D35" s="33" t="s">
        <v>103</v>
      </c>
      <c r="F35" s="47">
        <f t="shared" ref="F35:P35" si="16">F26/F$8</f>
        <v>0.18768732564992507</v>
      </c>
      <c r="G35" s="47">
        <f t="shared" si="16"/>
        <v>-3.9752876042616181E-2</v>
      </c>
      <c r="I35" s="47">
        <f t="shared" si="10"/>
        <v>-2.9253006069094135E-2</v>
      </c>
      <c r="K35" s="47">
        <f t="shared" si="16"/>
        <v>-7.7634405290741754E-2</v>
      </c>
      <c r="L35" s="47">
        <f t="shared" si="16"/>
        <v>-0.189420675464678</v>
      </c>
      <c r="N35" s="47">
        <f t="shared" si="16"/>
        <v>4.5579760726089324E-2</v>
      </c>
      <c r="P35" s="47">
        <f t="shared" si="16"/>
        <v>-1.506270897394488E-3</v>
      </c>
    </row>
    <row r="36" spans="2:17" ht="13.15" customHeight="1" x14ac:dyDescent="0.2"/>
    <row r="37" spans="2:17" ht="13.15" customHeight="1" x14ac:dyDescent="0.2"/>
    <row r="39" spans="2:17" x14ac:dyDescent="0.2">
      <c r="B39" s="42" t="s">
        <v>57</v>
      </c>
    </row>
    <row r="40" spans="2:17" ht="14.45" customHeight="1" x14ac:dyDescent="0.2">
      <c r="B40" s="43" t="s">
        <v>42</v>
      </c>
      <c r="C40" s="55"/>
      <c r="D40" s="77" t="s">
        <v>129</v>
      </c>
      <c r="E40" s="77"/>
      <c r="F40" s="77"/>
      <c r="G40" s="77"/>
      <c r="H40" s="77"/>
      <c r="I40" s="77"/>
      <c r="J40" s="77"/>
      <c r="K40" s="77"/>
      <c r="L40" s="77"/>
      <c r="M40" s="77"/>
      <c r="N40" s="77"/>
      <c r="O40" s="77"/>
      <c r="P40" s="77"/>
      <c r="Q40" s="52"/>
    </row>
    <row r="41" spans="2:17" ht="13.9" customHeight="1" x14ac:dyDescent="0.2">
      <c r="B41" s="43" t="s">
        <v>58</v>
      </c>
      <c r="C41" s="55"/>
      <c r="D41" s="77" t="s">
        <v>127</v>
      </c>
      <c r="E41" s="77"/>
      <c r="F41" s="77"/>
      <c r="G41" s="77"/>
      <c r="H41" s="77"/>
      <c r="I41" s="77"/>
      <c r="J41" s="77"/>
      <c r="K41" s="77"/>
      <c r="L41" s="77"/>
      <c r="M41" s="77"/>
      <c r="N41" s="77"/>
      <c r="O41" s="77"/>
      <c r="P41" s="77"/>
    </row>
    <row r="42" spans="2:17" ht="30.6" customHeight="1" x14ac:dyDescent="0.2">
      <c r="B42" s="43" t="s">
        <v>59</v>
      </c>
      <c r="C42" s="55"/>
      <c r="D42" s="81" t="s">
        <v>114</v>
      </c>
      <c r="E42" s="81"/>
      <c r="F42" s="81"/>
      <c r="G42" s="81"/>
      <c r="H42" s="81"/>
      <c r="I42" s="81"/>
      <c r="J42" s="81"/>
      <c r="K42" s="81"/>
      <c r="L42" s="81"/>
      <c r="M42" s="81"/>
      <c r="N42" s="81"/>
      <c r="O42" s="81"/>
      <c r="P42" s="81"/>
    </row>
    <row r="43" spans="2:17" x14ac:dyDescent="0.2">
      <c r="B43" s="43"/>
      <c r="C43" s="55"/>
      <c r="D43" s="77"/>
      <c r="E43" s="77"/>
      <c r="F43" s="77"/>
      <c r="G43" s="77"/>
      <c r="H43" s="77"/>
      <c r="I43" s="77"/>
      <c r="J43" s="77"/>
      <c r="K43" s="77"/>
      <c r="L43" s="77"/>
      <c r="M43" s="77"/>
      <c r="N43" s="77"/>
      <c r="O43" s="77"/>
      <c r="P43" s="77"/>
    </row>
  </sheetData>
  <mergeCells count="8">
    <mergeCell ref="D40:P40"/>
    <mergeCell ref="D41:P41"/>
    <mergeCell ref="D43:P43"/>
    <mergeCell ref="B1:P1"/>
    <mergeCell ref="B2:P2"/>
    <mergeCell ref="F4:G4"/>
    <mergeCell ref="K4:L4"/>
    <mergeCell ref="D42:P42"/>
  </mergeCells>
  <pageMargins left="0.7" right="0.7" top="0.75" bottom="0.75" header="0.3" footer="0.3"/>
  <pageSetup scale="77" orientation="landscape" r:id="rId1"/>
  <headerFooter>
    <oddHeader>&amp;R&amp;"Arial,Regular"&amp;10Filed: 2025-02-28
EB-2025-0064
Phase 3 Exhibit 7
Tab 0
Schedule 1
Attachment 2
Page 1 of 21</oddHeader>
  </headerFooter>
  <colBreaks count="1" manualBreakCount="1">
    <brk id="1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14E6A-3557-4EBD-8F72-AC9E6ABCAE6A}">
  <dimension ref="A2:R104"/>
  <sheetViews>
    <sheetView view="pageBreakPreview" topLeftCell="A76" zoomScaleNormal="70" zoomScaleSheetLayoutView="100" zoomScalePageLayoutView="80" workbookViewId="0"/>
  </sheetViews>
  <sheetFormatPr defaultRowHeight="12.75" x14ac:dyDescent="0.2"/>
  <cols>
    <col min="1" max="1" width="1.7109375" style="1" customWidth="1"/>
    <col min="2" max="2" width="4.7109375" style="6" customWidth="1"/>
    <col min="3" max="3" width="1.7109375" style="1" customWidth="1"/>
    <col min="4" max="4" width="29.7109375" style="1" customWidth="1"/>
    <col min="5" max="5" width="1.7109375" style="1" customWidth="1"/>
    <col min="6" max="6" width="14.7109375" style="1" customWidth="1"/>
    <col min="7" max="7" width="1.85546875" style="1" customWidth="1"/>
    <col min="8" max="8" width="14.7109375" style="1" customWidth="1"/>
    <col min="9" max="9" width="1.85546875" style="1" customWidth="1"/>
    <col min="10" max="10" width="14.7109375" style="1" customWidth="1"/>
    <col min="11" max="11" width="1.85546875" style="1" customWidth="1"/>
    <col min="12" max="12" width="15.28515625" style="1" customWidth="1"/>
    <col min="13" max="13" width="1.85546875" style="1" customWidth="1"/>
    <col min="14" max="14" width="14.7109375" style="1" customWidth="1"/>
    <col min="15" max="15" width="1.85546875" style="1" customWidth="1"/>
    <col min="16" max="16" width="15.28515625" style="1" customWidth="1"/>
    <col min="17" max="17" width="1.7109375" style="1" customWidth="1"/>
    <col min="18" max="18" width="8.85546875" style="1" customWidth="1"/>
    <col min="19" max="199" width="8.85546875" style="1"/>
    <col min="200" max="200" width="4.5703125" style="1" customWidth="1"/>
    <col min="201" max="201" width="1" style="1" customWidth="1"/>
    <col min="202" max="202" width="18" style="1" customWidth="1"/>
    <col min="203" max="203" width="1.7109375" style="1" customWidth="1"/>
    <col min="204" max="204" width="12.5703125" style="1" customWidth="1"/>
    <col min="205" max="205" width="1.5703125" style="1" customWidth="1"/>
    <col min="206" max="206" width="9.5703125" style="1" customWidth="1"/>
    <col min="207" max="207" width="1.7109375" style="1" customWidth="1"/>
    <col min="208" max="208" width="11.7109375" style="1" customWidth="1"/>
    <col min="209" max="209" width="1.5703125" style="1" customWidth="1"/>
    <col min="210" max="210" width="10.28515625" style="1" customWidth="1"/>
    <col min="211" max="211" width="2" style="1" customWidth="1"/>
    <col min="212" max="212" width="9.5703125" style="1" customWidth="1"/>
    <col min="213" max="455" width="8.85546875" style="1"/>
    <col min="456" max="456" width="4.5703125" style="1" customWidth="1"/>
    <col min="457" max="457" width="1" style="1" customWidth="1"/>
    <col min="458" max="458" width="18" style="1" customWidth="1"/>
    <col min="459" max="459" width="1.7109375" style="1" customWidth="1"/>
    <col min="460" max="460" width="12.5703125" style="1" customWidth="1"/>
    <col min="461" max="461" width="1.5703125" style="1" customWidth="1"/>
    <col min="462" max="462" width="9.5703125" style="1" customWidth="1"/>
    <col min="463" max="463" width="1.7109375" style="1" customWidth="1"/>
    <col min="464" max="464" width="11.7109375" style="1" customWidth="1"/>
    <col min="465" max="465" width="1.5703125" style="1" customWidth="1"/>
    <col min="466" max="466" width="10.28515625" style="1" customWidth="1"/>
    <col min="467" max="467" width="2" style="1" customWidth="1"/>
    <col min="468" max="468" width="9.5703125" style="1" customWidth="1"/>
    <col min="469" max="711" width="8.85546875" style="1"/>
    <col min="712" max="712" width="4.5703125" style="1" customWidth="1"/>
    <col min="713" max="713" width="1" style="1" customWidth="1"/>
    <col min="714" max="714" width="18" style="1" customWidth="1"/>
    <col min="715" max="715" width="1.7109375" style="1" customWidth="1"/>
    <col min="716" max="716" width="12.5703125" style="1" customWidth="1"/>
    <col min="717" max="717" width="1.5703125" style="1" customWidth="1"/>
    <col min="718" max="718" width="9.5703125" style="1" customWidth="1"/>
    <col min="719" max="719" width="1.7109375" style="1" customWidth="1"/>
    <col min="720" max="720" width="11.7109375" style="1" customWidth="1"/>
    <col min="721" max="721" width="1.5703125" style="1" customWidth="1"/>
    <col min="722" max="722" width="10.28515625" style="1" customWidth="1"/>
    <col min="723" max="723" width="2" style="1" customWidth="1"/>
    <col min="724" max="724" width="9.5703125" style="1" customWidth="1"/>
    <col min="725" max="967" width="8.85546875" style="1"/>
    <col min="968" max="968" width="4.5703125" style="1" customWidth="1"/>
    <col min="969" max="969" width="1" style="1" customWidth="1"/>
    <col min="970" max="970" width="18" style="1" customWidth="1"/>
    <col min="971" max="971" width="1.7109375" style="1" customWidth="1"/>
    <col min="972" max="972" width="12.5703125" style="1" customWidth="1"/>
    <col min="973" max="973" width="1.5703125" style="1" customWidth="1"/>
    <col min="974" max="974" width="9.5703125" style="1" customWidth="1"/>
    <col min="975" max="975" width="1.7109375" style="1" customWidth="1"/>
    <col min="976" max="976" width="11.7109375" style="1" customWidth="1"/>
    <col min="977" max="977" width="1.5703125" style="1" customWidth="1"/>
    <col min="978" max="978" width="10.28515625" style="1" customWidth="1"/>
    <col min="979" max="979" width="2" style="1" customWidth="1"/>
    <col min="980" max="980" width="9.5703125" style="1" customWidth="1"/>
    <col min="981" max="1223" width="8.85546875" style="1"/>
    <col min="1224" max="1224" width="4.5703125" style="1" customWidth="1"/>
    <col min="1225" max="1225" width="1" style="1" customWidth="1"/>
    <col min="1226" max="1226" width="18" style="1" customWidth="1"/>
    <col min="1227" max="1227" width="1.7109375" style="1" customWidth="1"/>
    <col min="1228" max="1228" width="12.5703125" style="1" customWidth="1"/>
    <col min="1229" max="1229" width="1.5703125" style="1" customWidth="1"/>
    <col min="1230" max="1230" width="9.5703125" style="1" customWidth="1"/>
    <col min="1231" max="1231" width="1.7109375" style="1" customWidth="1"/>
    <col min="1232" max="1232" width="11.7109375" style="1" customWidth="1"/>
    <col min="1233" max="1233" width="1.5703125" style="1" customWidth="1"/>
    <col min="1234" max="1234" width="10.28515625" style="1" customWidth="1"/>
    <col min="1235" max="1235" width="2" style="1" customWidth="1"/>
    <col min="1236" max="1236" width="9.5703125" style="1" customWidth="1"/>
    <col min="1237" max="1479" width="8.85546875" style="1"/>
    <col min="1480" max="1480" width="4.5703125" style="1" customWidth="1"/>
    <col min="1481" max="1481" width="1" style="1" customWidth="1"/>
    <col min="1482" max="1482" width="18" style="1" customWidth="1"/>
    <col min="1483" max="1483" width="1.7109375" style="1" customWidth="1"/>
    <col min="1484" max="1484" width="12.5703125" style="1" customWidth="1"/>
    <col min="1485" max="1485" width="1.5703125" style="1" customWidth="1"/>
    <col min="1486" max="1486" width="9.5703125" style="1" customWidth="1"/>
    <col min="1487" max="1487" width="1.7109375" style="1" customWidth="1"/>
    <col min="1488" max="1488" width="11.7109375" style="1" customWidth="1"/>
    <col min="1489" max="1489" width="1.5703125" style="1" customWidth="1"/>
    <col min="1490" max="1490" width="10.28515625" style="1" customWidth="1"/>
    <col min="1491" max="1491" width="2" style="1" customWidth="1"/>
    <col min="1492" max="1492" width="9.5703125" style="1" customWidth="1"/>
    <col min="1493" max="1735" width="8.85546875" style="1"/>
    <col min="1736" max="1736" width="4.5703125" style="1" customWidth="1"/>
    <col min="1737" max="1737" width="1" style="1" customWidth="1"/>
    <col min="1738" max="1738" width="18" style="1" customWidth="1"/>
    <col min="1739" max="1739" width="1.7109375" style="1" customWidth="1"/>
    <col min="1740" max="1740" width="12.5703125" style="1" customWidth="1"/>
    <col min="1741" max="1741" width="1.5703125" style="1" customWidth="1"/>
    <col min="1742" max="1742" width="9.5703125" style="1" customWidth="1"/>
    <col min="1743" max="1743" width="1.7109375" style="1" customWidth="1"/>
    <col min="1744" max="1744" width="11.7109375" style="1" customWidth="1"/>
    <col min="1745" max="1745" width="1.5703125" style="1" customWidth="1"/>
    <col min="1746" max="1746" width="10.28515625" style="1" customWidth="1"/>
    <col min="1747" max="1747" width="2" style="1" customWidth="1"/>
    <col min="1748" max="1748" width="9.5703125" style="1" customWidth="1"/>
    <col min="1749" max="1991" width="8.85546875" style="1"/>
    <col min="1992" max="1992" width="4.5703125" style="1" customWidth="1"/>
    <col min="1993" max="1993" width="1" style="1" customWidth="1"/>
    <col min="1994" max="1994" width="18" style="1" customWidth="1"/>
    <col min="1995" max="1995" width="1.7109375" style="1" customWidth="1"/>
    <col min="1996" max="1996" width="12.5703125" style="1" customWidth="1"/>
    <col min="1997" max="1997" width="1.5703125" style="1" customWidth="1"/>
    <col min="1998" max="1998" width="9.5703125" style="1" customWidth="1"/>
    <col min="1999" max="1999" width="1.7109375" style="1" customWidth="1"/>
    <col min="2000" max="2000" width="11.7109375" style="1" customWidth="1"/>
    <col min="2001" max="2001" width="1.5703125" style="1" customWidth="1"/>
    <col min="2002" max="2002" width="10.28515625" style="1" customWidth="1"/>
    <col min="2003" max="2003" width="2" style="1" customWidth="1"/>
    <col min="2004" max="2004" width="9.5703125" style="1" customWidth="1"/>
    <col min="2005" max="2247" width="8.85546875" style="1"/>
    <col min="2248" max="2248" width="4.5703125" style="1" customWidth="1"/>
    <col min="2249" max="2249" width="1" style="1" customWidth="1"/>
    <col min="2250" max="2250" width="18" style="1" customWidth="1"/>
    <col min="2251" max="2251" width="1.7109375" style="1" customWidth="1"/>
    <col min="2252" max="2252" width="12.5703125" style="1" customWidth="1"/>
    <col min="2253" max="2253" width="1.5703125" style="1" customWidth="1"/>
    <col min="2254" max="2254" width="9.5703125" style="1" customWidth="1"/>
    <col min="2255" max="2255" width="1.7109375" style="1" customWidth="1"/>
    <col min="2256" max="2256" width="11.7109375" style="1" customWidth="1"/>
    <col min="2257" max="2257" width="1.5703125" style="1" customWidth="1"/>
    <col min="2258" max="2258" width="10.28515625" style="1" customWidth="1"/>
    <col min="2259" max="2259" width="2" style="1" customWidth="1"/>
    <col min="2260" max="2260" width="9.5703125" style="1" customWidth="1"/>
    <col min="2261" max="2503" width="8.85546875" style="1"/>
    <col min="2504" max="2504" width="4.5703125" style="1" customWidth="1"/>
    <col min="2505" max="2505" width="1" style="1" customWidth="1"/>
    <col min="2506" max="2506" width="18" style="1" customWidth="1"/>
    <col min="2507" max="2507" width="1.7109375" style="1" customWidth="1"/>
    <col min="2508" max="2508" width="12.5703125" style="1" customWidth="1"/>
    <col min="2509" max="2509" width="1.5703125" style="1" customWidth="1"/>
    <col min="2510" max="2510" width="9.5703125" style="1" customWidth="1"/>
    <col min="2511" max="2511" width="1.7109375" style="1" customWidth="1"/>
    <col min="2512" max="2512" width="11.7109375" style="1" customWidth="1"/>
    <col min="2513" max="2513" width="1.5703125" style="1" customWidth="1"/>
    <col min="2514" max="2514" width="10.28515625" style="1" customWidth="1"/>
    <col min="2515" max="2515" width="2" style="1" customWidth="1"/>
    <col min="2516" max="2516" width="9.5703125" style="1" customWidth="1"/>
    <col min="2517" max="2759" width="8.85546875" style="1"/>
    <col min="2760" max="2760" width="4.5703125" style="1" customWidth="1"/>
    <col min="2761" max="2761" width="1" style="1" customWidth="1"/>
    <col min="2762" max="2762" width="18" style="1" customWidth="1"/>
    <col min="2763" max="2763" width="1.7109375" style="1" customWidth="1"/>
    <col min="2764" max="2764" width="12.5703125" style="1" customWidth="1"/>
    <col min="2765" max="2765" width="1.5703125" style="1" customWidth="1"/>
    <col min="2766" max="2766" width="9.5703125" style="1" customWidth="1"/>
    <col min="2767" max="2767" width="1.7109375" style="1" customWidth="1"/>
    <col min="2768" max="2768" width="11.7109375" style="1" customWidth="1"/>
    <col min="2769" max="2769" width="1.5703125" style="1" customWidth="1"/>
    <col min="2770" max="2770" width="10.28515625" style="1" customWidth="1"/>
    <col min="2771" max="2771" width="2" style="1" customWidth="1"/>
    <col min="2772" max="2772" width="9.5703125" style="1" customWidth="1"/>
    <col min="2773" max="3015" width="8.85546875" style="1"/>
    <col min="3016" max="3016" width="4.5703125" style="1" customWidth="1"/>
    <col min="3017" max="3017" width="1" style="1" customWidth="1"/>
    <col min="3018" max="3018" width="18" style="1" customWidth="1"/>
    <col min="3019" max="3019" width="1.7109375" style="1" customWidth="1"/>
    <col min="3020" max="3020" width="12.5703125" style="1" customWidth="1"/>
    <col min="3021" max="3021" width="1.5703125" style="1" customWidth="1"/>
    <col min="3022" max="3022" width="9.5703125" style="1" customWidth="1"/>
    <col min="3023" max="3023" width="1.7109375" style="1" customWidth="1"/>
    <col min="3024" max="3024" width="11.7109375" style="1" customWidth="1"/>
    <col min="3025" max="3025" width="1.5703125" style="1" customWidth="1"/>
    <col min="3026" max="3026" width="10.28515625" style="1" customWidth="1"/>
    <col min="3027" max="3027" width="2" style="1" customWidth="1"/>
    <col min="3028" max="3028" width="9.5703125" style="1" customWidth="1"/>
    <col min="3029" max="3271" width="8.85546875" style="1"/>
    <col min="3272" max="3272" width="4.5703125" style="1" customWidth="1"/>
    <col min="3273" max="3273" width="1" style="1" customWidth="1"/>
    <col min="3274" max="3274" width="18" style="1" customWidth="1"/>
    <col min="3275" max="3275" width="1.7109375" style="1" customWidth="1"/>
    <col min="3276" max="3276" width="12.5703125" style="1" customWidth="1"/>
    <col min="3277" max="3277" width="1.5703125" style="1" customWidth="1"/>
    <col min="3278" max="3278" width="9.5703125" style="1" customWidth="1"/>
    <col min="3279" max="3279" width="1.7109375" style="1" customWidth="1"/>
    <col min="3280" max="3280" width="11.7109375" style="1" customWidth="1"/>
    <col min="3281" max="3281" width="1.5703125" style="1" customWidth="1"/>
    <col min="3282" max="3282" width="10.28515625" style="1" customWidth="1"/>
    <col min="3283" max="3283" width="2" style="1" customWidth="1"/>
    <col min="3284" max="3284" width="9.5703125" style="1" customWidth="1"/>
    <col min="3285" max="3527" width="8.85546875" style="1"/>
    <col min="3528" max="3528" width="4.5703125" style="1" customWidth="1"/>
    <col min="3529" max="3529" width="1" style="1" customWidth="1"/>
    <col min="3530" max="3530" width="18" style="1" customWidth="1"/>
    <col min="3531" max="3531" width="1.7109375" style="1" customWidth="1"/>
    <col min="3532" max="3532" width="12.5703125" style="1" customWidth="1"/>
    <col min="3533" max="3533" width="1.5703125" style="1" customWidth="1"/>
    <col min="3534" max="3534" width="9.5703125" style="1" customWidth="1"/>
    <col min="3535" max="3535" width="1.7109375" style="1" customWidth="1"/>
    <col min="3536" max="3536" width="11.7109375" style="1" customWidth="1"/>
    <col min="3537" max="3537" width="1.5703125" style="1" customWidth="1"/>
    <col min="3538" max="3538" width="10.28515625" style="1" customWidth="1"/>
    <col min="3539" max="3539" width="2" style="1" customWidth="1"/>
    <col min="3540" max="3540" width="9.5703125" style="1" customWidth="1"/>
    <col min="3541" max="3783" width="8.85546875" style="1"/>
    <col min="3784" max="3784" width="4.5703125" style="1" customWidth="1"/>
    <col min="3785" max="3785" width="1" style="1" customWidth="1"/>
    <col min="3786" max="3786" width="18" style="1" customWidth="1"/>
    <col min="3787" max="3787" width="1.7109375" style="1" customWidth="1"/>
    <col min="3788" max="3788" width="12.5703125" style="1" customWidth="1"/>
    <col min="3789" max="3789" width="1.5703125" style="1" customWidth="1"/>
    <col min="3790" max="3790" width="9.5703125" style="1" customWidth="1"/>
    <col min="3791" max="3791" width="1.7109375" style="1" customWidth="1"/>
    <col min="3792" max="3792" width="11.7109375" style="1" customWidth="1"/>
    <col min="3793" max="3793" width="1.5703125" style="1" customWidth="1"/>
    <col min="3794" max="3794" width="10.28515625" style="1" customWidth="1"/>
    <col min="3795" max="3795" width="2" style="1" customWidth="1"/>
    <col min="3796" max="3796" width="9.5703125" style="1" customWidth="1"/>
    <col min="3797" max="4039" width="8.85546875" style="1"/>
    <col min="4040" max="4040" width="4.5703125" style="1" customWidth="1"/>
    <col min="4041" max="4041" width="1" style="1" customWidth="1"/>
    <col min="4042" max="4042" width="18" style="1" customWidth="1"/>
    <col min="4043" max="4043" width="1.7109375" style="1" customWidth="1"/>
    <col min="4044" max="4044" width="12.5703125" style="1" customWidth="1"/>
    <col min="4045" max="4045" width="1.5703125" style="1" customWidth="1"/>
    <col min="4046" max="4046" width="9.5703125" style="1" customWidth="1"/>
    <col min="4047" max="4047" width="1.7109375" style="1" customWidth="1"/>
    <col min="4048" max="4048" width="11.7109375" style="1" customWidth="1"/>
    <col min="4049" max="4049" width="1.5703125" style="1" customWidth="1"/>
    <col min="4050" max="4050" width="10.28515625" style="1" customWidth="1"/>
    <col min="4051" max="4051" width="2" style="1" customWidth="1"/>
    <col min="4052" max="4052" width="9.5703125" style="1" customWidth="1"/>
    <col min="4053" max="4295" width="8.85546875" style="1"/>
    <col min="4296" max="4296" width="4.5703125" style="1" customWidth="1"/>
    <col min="4297" max="4297" width="1" style="1" customWidth="1"/>
    <col min="4298" max="4298" width="18" style="1" customWidth="1"/>
    <col min="4299" max="4299" width="1.7109375" style="1" customWidth="1"/>
    <col min="4300" max="4300" width="12.5703125" style="1" customWidth="1"/>
    <col min="4301" max="4301" width="1.5703125" style="1" customWidth="1"/>
    <col min="4302" max="4302" width="9.5703125" style="1" customWidth="1"/>
    <col min="4303" max="4303" width="1.7109375" style="1" customWidth="1"/>
    <col min="4304" max="4304" width="11.7109375" style="1" customWidth="1"/>
    <col min="4305" max="4305" width="1.5703125" style="1" customWidth="1"/>
    <col min="4306" max="4306" width="10.28515625" style="1" customWidth="1"/>
    <col min="4307" max="4307" width="2" style="1" customWidth="1"/>
    <col min="4308" max="4308" width="9.5703125" style="1" customWidth="1"/>
    <col min="4309" max="4551" width="8.85546875" style="1"/>
    <col min="4552" max="4552" width="4.5703125" style="1" customWidth="1"/>
    <col min="4553" max="4553" width="1" style="1" customWidth="1"/>
    <col min="4554" max="4554" width="18" style="1" customWidth="1"/>
    <col min="4555" max="4555" width="1.7109375" style="1" customWidth="1"/>
    <col min="4556" max="4556" width="12.5703125" style="1" customWidth="1"/>
    <col min="4557" max="4557" width="1.5703125" style="1" customWidth="1"/>
    <col min="4558" max="4558" width="9.5703125" style="1" customWidth="1"/>
    <col min="4559" max="4559" width="1.7109375" style="1" customWidth="1"/>
    <col min="4560" max="4560" width="11.7109375" style="1" customWidth="1"/>
    <col min="4561" max="4561" width="1.5703125" style="1" customWidth="1"/>
    <col min="4562" max="4562" width="10.28515625" style="1" customWidth="1"/>
    <col min="4563" max="4563" width="2" style="1" customWidth="1"/>
    <col min="4564" max="4564" width="9.5703125" style="1" customWidth="1"/>
    <col min="4565" max="4807" width="8.85546875" style="1"/>
    <col min="4808" max="4808" width="4.5703125" style="1" customWidth="1"/>
    <col min="4809" max="4809" width="1" style="1" customWidth="1"/>
    <col min="4810" max="4810" width="18" style="1" customWidth="1"/>
    <col min="4811" max="4811" width="1.7109375" style="1" customWidth="1"/>
    <col min="4812" max="4812" width="12.5703125" style="1" customWidth="1"/>
    <col min="4813" max="4813" width="1.5703125" style="1" customWidth="1"/>
    <col min="4814" max="4814" width="9.5703125" style="1" customWidth="1"/>
    <col min="4815" max="4815" width="1.7109375" style="1" customWidth="1"/>
    <col min="4816" max="4816" width="11.7109375" style="1" customWidth="1"/>
    <col min="4817" max="4817" width="1.5703125" style="1" customWidth="1"/>
    <col min="4818" max="4818" width="10.28515625" style="1" customWidth="1"/>
    <col min="4819" max="4819" width="2" style="1" customWidth="1"/>
    <col min="4820" max="4820" width="9.5703125" style="1" customWidth="1"/>
    <col min="4821" max="5063" width="8.85546875" style="1"/>
    <col min="5064" max="5064" width="4.5703125" style="1" customWidth="1"/>
    <col min="5065" max="5065" width="1" style="1" customWidth="1"/>
    <col min="5066" max="5066" width="18" style="1" customWidth="1"/>
    <col min="5067" max="5067" width="1.7109375" style="1" customWidth="1"/>
    <col min="5068" max="5068" width="12.5703125" style="1" customWidth="1"/>
    <col min="5069" max="5069" width="1.5703125" style="1" customWidth="1"/>
    <col min="5070" max="5070" width="9.5703125" style="1" customWidth="1"/>
    <col min="5071" max="5071" width="1.7109375" style="1" customWidth="1"/>
    <col min="5072" max="5072" width="11.7109375" style="1" customWidth="1"/>
    <col min="5073" max="5073" width="1.5703125" style="1" customWidth="1"/>
    <col min="5074" max="5074" width="10.28515625" style="1" customWidth="1"/>
    <col min="5075" max="5075" width="2" style="1" customWidth="1"/>
    <col min="5076" max="5076" width="9.5703125" style="1" customWidth="1"/>
    <col min="5077" max="5319" width="8.85546875" style="1"/>
    <col min="5320" max="5320" width="4.5703125" style="1" customWidth="1"/>
    <col min="5321" max="5321" width="1" style="1" customWidth="1"/>
    <col min="5322" max="5322" width="18" style="1" customWidth="1"/>
    <col min="5323" max="5323" width="1.7109375" style="1" customWidth="1"/>
    <col min="5324" max="5324" width="12.5703125" style="1" customWidth="1"/>
    <col min="5325" max="5325" width="1.5703125" style="1" customWidth="1"/>
    <col min="5326" max="5326" width="9.5703125" style="1" customWidth="1"/>
    <col min="5327" max="5327" width="1.7109375" style="1" customWidth="1"/>
    <col min="5328" max="5328" width="11.7109375" style="1" customWidth="1"/>
    <col min="5329" max="5329" width="1.5703125" style="1" customWidth="1"/>
    <col min="5330" max="5330" width="10.28515625" style="1" customWidth="1"/>
    <col min="5331" max="5331" width="2" style="1" customWidth="1"/>
    <col min="5332" max="5332" width="9.5703125" style="1" customWidth="1"/>
    <col min="5333" max="5575" width="8.85546875" style="1"/>
    <col min="5576" max="5576" width="4.5703125" style="1" customWidth="1"/>
    <col min="5577" max="5577" width="1" style="1" customWidth="1"/>
    <col min="5578" max="5578" width="18" style="1" customWidth="1"/>
    <col min="5579" max="5579" width="1.7109375" style="1" customWidth="1"/>
    <col min="5580" max="5580" width="12.5703125" style="1" customWidth="1"/>
    <col min="5581" max="5581" width="1.5703125" style="1" customWidth="1"/>
    <col min="5582" max="5582" width="9.5703125" style="1" customWidth="1"/>
    <col min="5583" max="5583" width="1.7109375" style="1" customWidth="1"/>
    <col min="5584" max="5584" width="11.7109375" style="1" customWidth="1"/>
    <col min="5585" max="5585" width="1.5703125" style="1" customWidth="1"/>
    <col min="5586" max="5586" width="10.28515625" style="1" customWidth="1"/>
    <col min="5587" max="5587" width="2" style="1" customWidth="1"/>
    <col min="5588" max="5588" width="9.5703125" style="1" customWidth="1"/>
    <col min="5589" max="5831" width="8.85546875" style="1"/>
    <col min="5832" max="5832" width="4.5703125" style="1" customWidth="1"/>
    <col min="5833" max="5833" width="1" style="1" customWidth="1"/>
    <col min="5834" max="5834" width="18" style="1" customWidth="1"/>
    <col min="5835" max="5835" width="1.7109375" style="1" customWidth="1"/>
    <col min="5836" max="5836" width="12.5703125" style="1" customWidth="1"/>
    <col min="5837" max="5837" width="1.5703125" style="1" customWidth="1"/>
    <col min="5838" max="5838" width="9.5703125" style="1" customWidth="1"/>
    <col min="5839" max="5839" width="1.7109375" style="1" customWidth="1"/>
    <col min="5840" max="5840" width="11.7109375" style="1" customWidth="1"/>
    <col min="5841" max="5841" width="1.5703125" style="1" customWidth="1"/>
    <col min="5842" max="5842" width="10.28515625" style="1" customWidth="1"/>
    <col min="5843" max="5843" width="2" style="1" customWidth="1"/>
    <col min="5844" max="5844" width="9.5703125" style="1" customWidth="1"/>
    <col min="5845" max="6087" width="8.85546875" style="1"/>
    <col min="6088" max="6088" width="4.5703125" style="1" customWidth="1"/>
    <col min="6089" max="6089" width="1" style="1" customWidth="1"/>
    <col min="6090" max="6090" width="18" style="1" customWidth="1"/>
    <col min="6091" max="6091" width="1.7109375" style="1" customWidth="1"/>
    <col min="6092" max="6092" width="12.5703125" style="1" customWidth="1"/>
    <col min="6093" max="6093" width="1.5703125" style="1" customWidth="1"/>
    <col min="6094" max="6094" width="9.5703125" style="1" customWidth="1"/>
    <col min="6095" max="6095" width="1.7109375" style="1" customWidth="1"/>
    <col min="6096" max="6096" width="11.7109375" style="1" customWidth="1"/>
    <col min="6097" max="6097" width="1.5703125" style="1" customWidth="1"/>
    <col min="6098" max="6098" width="10.28515625" style="1" customWidth="1"/>
    <col min="6099" max="6099" width="2" style="1" customWidth="1"/>
    <col min="6100" max="6100" width="9.5703125" style="1" customWidth="1"/>
    <col min="6101" max="6343" width="8.85546875" style="1"/>
    <col min="6344" max="6344" width="4.5703125" style="1" customWidth="1"/>
    <col min="6345" max="6345" width="1" style="1" customWidth="1"/>
    <col min="6346" max="6346" width="18" style="1" customWidth="1"/>
    <col min="6347" max="6347" width="1.7109375" style="1" customWidth="1"/>
    <col min="6348" max="6348" width="12.5703125" style="1" customWidth="1"/>
    <col min="6349" max="6349" width="1.5703125" style="1" customWidth="1"/>
    <col min="6350" max="6350" width="9.5703125" style="1" customWidth="1"/>
    <col min="6351" max="6351" width="1.7109375" style="1" customWidth="1"/>
    <col min="6352" max="6352" width="11.7109375" style="1" customWidth="1"/>
    <col min="6353" max="6353" width="1.5703125" style="1" customWidth="1"/>
    <col min="6354" max="6354" width="10.28515625" style="1" customWidth="1"/>
    <col min="6355" max="6355" width="2" style="1" customWidth="1"/>
    <col min="6356" max="6356" width="9.5703125" style="1" customWidth="1"/>
    <col min="6357" max="6599" width="8.85546875" style="1"/>
    <col min="6600" max="6600" width="4.5703125" style="1" customWidth="1"/>
    <col min="6601" max="6601" width="1" style="1" customWidth="1"/>
    <col min="6602" max="6602" width="18" style="1" customWidth="1"/>
    <col min="6603" max="6603" width="1.7109375" style="1" customWidth="1"/>
    <col min="6604" max="6604" width="12.5703125" style="1" customWidth="1"/>
    <col min="6605" max="6605" width="1.5703125" style="1" customWidth="1"/>
    <col min="6606" max="6606" width="9.5703125" style="1" customWidth="1"/>
    <col min="6607" max="6607" width="1.7109375" style="1" customWidth="1"/>
    <col min="6608" max="6608" width="11.7109375" style="1" customWidth="1"/>
    <col min="6609" max="6609" width="1.5703125" style="1" customWidth="1"/>
    <col min="6610" max="6610" width="10.28515625" style="1" customWidth="1"/>
    <col min="6611" max="6611" width="2" style="1" customWidth="1"/>
    <col min="6612" max="6612" width="9.5703125" style="1" customWidth="1"/>
    <col min="6613" max="6855" width="8.85546875" style="1"/>
    <col min="6856" max="6856" width="4.5703125" style="1" customWidth="1"/>
    <col min="6857" max="6857" width="1" style="1" customWidth="1"/>
    <col min="6858" max="6858" width="18" style="1" customWidth="1"/>
    <col min="6859" max="6859" width="1.7109375" style="1" customWidth="1"/>
    <col min="6860" max="6860" width="12.5703125" style="1" customWidth="1"/>
    <col min="6861" max="6861" width="1.5703125" style="1" customWidth="1"/>
    <col min="6862" max="6862" width="9.5703125" style="1" customWidth="1"/>
    <col min="6863" max="6863" width="1.7109375" style="1" customWidth="1"/>
    <col min="6864" max="6864" width="11.7109375" style="1" customWidth="1"/>
    <col min="6865" max="6865" width="1.5703125" style="1" customWidth="1"/>
    <col min="6866" max="6866" width="10.28515625" style="1" customWidth="1"/>
    <col min="6867" max="6867" width="2" style="1" customWidth="1"/>
    <col min="6868" max="6868" width="9.5703125" style="1" customWidth="1"/>
    <col min="6869" max="7111" width="8.85546875" style="1"/>
    <col min="7112" max="7112" width="4.5703125" style="1" customWidth="1"/>
    <col min="7113" max="7113" width="1" style="1" customWidth="1"/>
    <col min="7114" max="7114" width="18" style="1" customWidth="1"/>
    <col min="7115" max="7115" width="1.7109375" style="1" customWidth="1"/>
    <col min="7116" max="7116" width="12.5703125" style="1" customWidth="1"/>
    <col min="7117" max="7117" width="1.5703125" style="1" customWidth="1"/>
    <col min="7118" max="7118" width="9.5703125" style="1" customWidth="1"/>
    <col min="7119" max="7119" width="1.7109375" style="1" customWidth="1"/>
    <col min="7120" max="7120" width="11.7109375" style="1" customWidth="1"/>
    <col min="7121" max="7121" width="1.5703125" style="1" customWidth="1"/>
    <col min="7122" max="7122" width="10.28515625" style="1" customWidth="1"/>
    <col min="7123" max="7123" width="2" style="1" customWidth="1"/>
    <col min="7124" max="7124" width="9.5703125" style="1" customWidth="1"/>
    <col min="7125" max="7367" width="8.85546875" style="1"/>
    <col min="7368" max="7368" width="4.5703125" style="1" customWidth="1"/>
    <col min="7369" max="7369" width="1" style="1" customWidth="1"/>
    <col min="7370" max="7370" width="18" style="1" customWidth="1"/>
    <col min="7371" max="7371" width="1.7109375" style="1" customWidth="1"/>
    <col min="7372" max="7372" width="12.5703125" style="1" customWidth="1"/>
    <col min="7373" max="7373" width="1.5703125" style="1" customWidth="1"/>
    <col min="7374" max="7374" width="9.5703125" style="1" customWidth="1"/>
    <col min="7375" max="7375" width="1.7109375" style="1" customWidth="1"/>
    <col min="7376" max="7376" width="11.7109375" style="1" customWidth="1"/>
    <col min="7377" max="7377" width="1.5703125" style="1" customWidth="1"/>
    <col min="7378" max="7378" width="10.28515625" style="1" customWidth="1"/>
    <col min="7379" max="7379" width="2" style="1" customWidth="1"/>
    <col min="7380" max="7380" width="9.5703125" style="1" customWidth="1"/>
    <col min="7381" max="7623" width="8.85546875" style="1"/>
    <col min="7624" max="7624" width="4.5703125" style="1" customWidth="1"/>
    <col min="7625" max="7625" width="1" style="1" customWidth="1"/>
    <col min="7626" max="7626" width="18" style="1" customWidth="1"/>
    <col min="7627" max="7627" width="1.7109375" style="1" customWidth="1"/>
    <col min="7628" max="7628" width="12.5703125" style="1" customWidth="1"/>
    <col min="7629" max="7629" width="1.5703125" style="1" customWidth="1"/>
    <col min="7630" max="7630" width="9.5703125" style="1" customWidth="1"/>
    <col min="7631" max="7631" width="1.7109375" style="1" customWidth="1"/>
    <col min="7632" max="7632" width="11.7109375" style="1" customWidth="1"/>
    <col min="7633" max="7633" width="1.5703125" style="1" customWidth="1"/>
    <col min="7634" max="7634" width="10.28515625" style="1" customWidth="1"/>
    <col min="7635" max="7635" width="2" style="1" customWidth="1"/>
    <col min="7636" max="7636" width="9.5703125" style="1" customWidth="1"/>
    <col min="7637" max="7879" width="8.85546875" style="1"/>
    <col min="7880" max="7880" width="4.5703125" style="1" customWidth="1"/>
    <col min="7881" max="7881" width="1" style="1" customWidth="1"/>
    <col min="7882" max="7882" width="18" style="1" customWidth="1"/>
    <col min="7883" max="7883" width="1.7109375" style="1" customWidth="1"/>
    <col min="7884" max="7884" width="12.5703125" style="1" customWidth="1"/>
    <col min="7885" max="7885" width="1.5703125" style="1" customWidth="1"/>
    <col min="7886" max="7886" width="9.5703125" style="1" customWidth="1"/>
    <col min="7887" max="7887" width="1.7109375" style="1" customWidth="1"/>
    <col min="7888" max="7888" width="11.7109375" style="1" customWidth="1"/>
    <col min="7889" max="7889" width="1.5703125" style="1" customWidth="1"/>
    <col min="7890" max="7890" width="10.28515625" style="1" customWidth="1"/>
    <col min="7891" max="7891" width="2" style="1" customWidth="1"/>
    <col min="7892" max="7892" width="9.5703125" style="1" customWidth="1"/>
    <col min="7893" max="8135" width="8.85546875" style="1"/>
    <col min="8136" max="8136" width="4.5703125" style="1" customWidth="1"/>
    <col min="8137" max="8137" width="1" style="1" customWidth="1"/>
    <col min="8138" max="8138" width="18" style="1" customWidth="1"/>
    <col min="8139" max="8139" width="1.7109375" style="1" customWidth="1"/>
    <col min="8140" max="8140" width="12.5703125" style="1" customWidth="1"/>
    <col min="8141" max="8141" width="1.5703125" style="1" customWidth="1"/>
    <col min="8142" max="8142" width="9.5703125" style="1" customWidth="1"/>
    <col min="8143" max="8143" width="1.7109375" style="1" customWidth="1"/>
    <col min="8144" max="8144" width="11.7109375" style="1" customWidth="1"/>
    <col min="8145" max="8145" width="1.5703125" style="1" customWidth="1"/>
    <col min="8146" max="8146" width="10.28515625" style="1" customWidth="1"/>
    <col min="8147" max="8147" width="2" style="1" customWidth="1"/>
    <col min="8148" max="8148" width="9.5703125" style="1" customWidth="1"/>
    <col min="8149" max="8391" width="8.85546875" style="1"/>
    <col min="8392" max="8392" width="4.5703125" style="1" customWidth="1"/>
    <col min="8393" max="8393" width="1" style="1" customWidth="1"/>
    <col min="8394" max="8394" width="18" style="1" customWidth="1"/>
    <col min="8395" max="8395" width="1.7109375" style="1" customWidth="1"/>
    <col min="8396" max="8396" width="12.5703125" style="1" customWidth="1"/>
    <col min="8397" max="8397" width="1.5703125" style="1" customWidth="1"/>
    <col min="8398" max="8398" width="9.5703125" style="1" customWidth="1"/>
    <col min="8399" max="8399" width="1.7109375" style="1" customWidth="1"/>
    <col min="8400" max="8400" width="11.7109375" style="1" customWidth="1"/>
    <col min="8401" max="8401" width="1.5703125" style="1" customWidth="1"/>
    <col min="8402" max="8402" width="10.28515625" style="1" customWidth="1"/>
    <col min="8403" max="8403" width="2" style="1" customWidth="1"/>
    <col min="8404" max="8404" width="9.5703125" style="1" customWidth="1"/>
    <col min="8405" max="8647" width="8.85546875" style="1"/>
    <col min="8648" max="8648" width="4.5703125" style="1" customWidth="1"/>
    <col min="8649" max="8649" width="1" style="1" customWidth="1"/>
    <col min="8650" max="8650" width="18" style="1" customWidth="1"/>
    <col min="8651" max="8651" width="1.7109375" style="1" customWidth="1"/>
    <col min="8652" max="8652" width="12.5703125" style="1" customWidth="1"/>
    <col min="8653" max="8653" width="1.5703125" style="1" customWidth="1"/>
    <col min="8654" max="8654" width="9.5703125" style="1" customWidth="1"/>
    <col min="8655" max="8655" width="1.7109375" style="1" customWidth="1"/>
    <col min="8656" max="8656" width="11.7109375" style="1" customWidth="1"/>
    <col min="8657" max="8657" width="1.5703125" style="1" customWidth="1"/>
    <col min="8658" max="8658" width="10.28515625" style="1" customWidth="1"/>
    <col min="8659" max="8659" width="2" style="1" customWidth="1"/>
    <col min="8660" max="8660" width="9.5703125" style="1" customWidth="1"/>
    <col min="8661" max="8903" width="8.85546875" style="1"/>
    <col min="8904" max="8904" width="4.5703125" style="1" customWidth="1"/>
    <col min="8905" max="8905" width="1" style="1" customWidth="1"/>
    <col min="8906" max="8906" width="18" style="1" customWidth="1"/>
    <col min="8907" max="8907" width="1.7109375" style="1" customWidth="1"/>
    <col min="8908" max="8908" width="12.5703125" style="1" customWidth="1"/>
    <col min="8909" max="8909" width="1.5703125" style="1" customWidth="1"/>
    <col min="8910" max="8910" width="9.5703125" style="1" customWidth="1"/>
    <col min="8911" max="8911" width="1.7109375" style="1" customWidth="1"/>
    <col min="8912" max="8912" width="11.7109375" style="1" customWidth="1"/>
    <col min="8913" max="8913" width="1.5703125" style="1" customWidth="1"/>
    <col min="8914" max="8914" width="10.28515625" style="1" customWidth="1"/>
    <col min="8915" max="8915" width="2" style="1" customWidth="1"/>
    <col min="8916" max="8916" width="9.5703125" style="1" customWidth="1"/>
    <col min="8917" max="9159" width="8.85546875" style="1"/>
    <col min="9160" max="9160" width="4.5703125" style="1" customWidth="1"/>
    <col min="9161" max="9161" width="1" style="1" customWidth="1"/>
    <col min="9162" max="9162" width="18" style="1" customWidth="1"/>
    <col min="9163" max="9163" width="1.7109375" style="1" customWidth="1"/>
    <col min="9164" max="9164" width="12.5703125" style="1" customWidth="1"/>
    <col min="9165" max="9165" width="1.5703125" style="1" customWidth="1"/>
    <col min="9166" max="9166" width="9.5703125" style="1" customWidth="1"/>
    <col min="9167" max="9167" width="1.7109375" style="1" customWidth="1"/>
    <col min="9168" max="9168" width="11.7109375" style="1" customWidth="1"/>
    <col min="9169" max="9169" width="1.5703125" style="1" customWidth="1"/>
    <col min="9170" max="9170" width="10.28515625" style="1" customWidth="1"/>
    <col min="9171" max="9171" width="2" style="1" customWidth="1"/>
    <col min="9172" max="9172" width="9.5703125" style="1" customWidth="1"/>
    <col min="9173" max="9415" width="8.85546875" style="1"/>
    <col min="9416" max="9416" width="4.5703125" style="1" customWidth="1"/>
    <col min="9417" max="9417" width="1" style="1" customWidth="1"/>
    <col min="9418" max="9418" width="18" style="1" customWidth="1"/>
    <col min="9419" max="9419" width="1.7109375" style="1" customWidth="1"/>
    <col min="9420" max="9420" width="12.5703125" style="1" customWidth="1"/>
    <col min="9421" max="9421" width="1.5703125" style="1" customWidth="1"/>
    <col min="9422" max="9422" width="9.5703125" style="1" customWidth="1"/>
    <col min="9423" max="9423" width="1.7109375" style="1" customWidth="1"/>
    <col min="9424" max="9424" width="11.7109375" style="1" customWidth="1"/>
    <col min="9425" max="9425" width="1.5703125" style="1" customWidth="1"/>
    <col min="9426" max="9426" width="10.28515625" style="1" customWidth="1"/>
    <col min="9427" max="9427" width="2" style="1" customWidth="1"/>
    <col min="9428" max="9428" width="9.5703125" style="1" customWidth="1"/>
    <col min="9429" max="9671" width="8.85546875" style="1"/>
    <col min="9672" max="9672" width="4.5703125" style="1" customWidth="1"/>
    <col min="9673" max="9673" width="1" style="1" customWidth="1"/>
    <col min="9674" max="9674" width="18" style="1" customWidth="1"/>
    <col min="9675" max="9675" width="1.7109375" style="1" customWidth="1"/>
    <col min="9676" max="9676" width="12.5703125" style="1" customWidth="1"/>
    <col min="9677" max="9677" width="1.5703125" style="1" customWidth="1"/>
    <col min="9678" max="9678" width="9.5703125" style="1" customWidth="1"/>
    <col min="9679" max="9679" width="1.7109375" style="1" customWidth="1"/>
    <col min="9680" max="9680" width="11.7109375" style="1" customWidth="1"/>
    <col min="9681" max="9681" width="1.5703125" style="1" customWidth="1"/>
    <col min="9682" max="9682" width="10.28515625" style="1" customWidth="1"/>
    <col min="9683" max="9683" width="2" style="1" customWidth="1"/>
    <col min="9684" max="9684" width="9.5703125" style="1" customWidth="1"/>
    <col min="9685" max="9927" width="8.85546875" style="1"/>
    <col min="9928" max="9928" width="4.5703125" style="1" customWidth="1"/>
    <col min="9929" max="9929" width="1" style="1" customWidth="1"/>
    <col min="9930" max="9930" width="18" style="1" customWidth="1"/>
    <col min="9931" max="9931" width="1.7109375" style="1" customWidth="1"/>
    <col min="9932" max="9932" width="12.5703125" style="1" customWidth="1"/>
    <col min="9933" max="9933" width="1.5703125" style="1" customWidth="1"/>
    <col min="9934" max="9934" width="9.5703125" style="1" customWidth="1"/>
    <col min="9935" max="9935" width="1.7109375" style="1" customWidth="1"/>
    <col min="9936" max="9936" width="11.7109375" style="1" customWidth="1"/>
    <col min="9937" max="9937" width="1.5703125" style="1" customWidth="1"/>
    <col min="9938" max="9938" width="10.28515625" style="1" customWidth="1"/>
    <col min="9939" max="9939" width="2" style="1" customWidth="1"/>
    <col min="9940" max="9940" width="9.5703125" style="1" customWidth="1"/>
    <col min="9941" max="10183" width="8.85546875" style="1"/>
    <col min="10184" max="10184" width="4.5703125" style="1" customWidth="1"/>
    <col min="10185" max="10185" width="1" style="1" customWidth="1"/>
    <col min="10186" max="10186" width="18" style="1" customWidth="1"/>
    <col min="10187" max="10187" width="1.7109375" style="1" customWidth="1"/>
    <col min="10188" max="10188" width="12.5703125" style="1" customWidth="1"/>
    <col min="10189" max="10189" width="1.5703125" style="1" customWidth="1"/>
    <col min="10190" max="10190" width="9.5703125" style="1" customWidth="1"/>
    <col min="10191" max="10191" width="1.7109375" style="1" customWidth="1"/>
    <col min="10192" max="10192" width="11.7109375" style="1" customWidth="1"/>
    <col min="10193" max="10193" width="1.5703125" style="1" customWidth="1"/>
    <col min="10194" max="10194" width="10.28515625" style="1" customWidth="1"/>
    <col min="10195" max="10195" width="2" style="1" customWidth="1"/>
    <col min="10196" max="10196" width="9.5703125" style="1" customWidth="1"/>
    <col min="10197" max="10439" width="8.85546875" style="1"/>
    <col min="10440" max="10440" width="4.5703125" style="1" customWidth="1"/>
    <col min="10441" max="10441" width="1" style="1" customWidth="1"/>
    <col min="10442" max="10442" width="18" style="1" customWidth="1"/>
    <col min="10443" max="10443" width="1.7109375" style="1" customWidth="1"/>
    <col min="10444" max="10444" width="12.5703125" style="1" customWidth="1"/>
    <col min="10445" max="10445" width="1.5703125" style="1" customWidth="1"/>
    <col min="10446" max="10446" width="9.5703125" style="1" customWidth="1"/>
    <col min="10447" max="10447" width="1.7109375" style="1" customWidth="1"/>
    <col min="10448" max="10448" width="11.7109375" style="1" customWidth="1"/>
    <col min="10449" max="10449" width="1.5703125" style="1" customWidth="1"/>
    <col min="10450" max="10450" width="10.28515625" style="1" customWidth="1"/>
    <col min="10451" max="10451" width="2" style="1" customWidth="1"/>
    <col min="10452" max="10452" width="9.5703125" style="1" customWidth="1"/>
    <col min="10453" max="10695" width="8.85546875" style="1"/>
    <col min="10696" max="10696" width="4.5703125" style="1" customWidth="1"/>
    <col min="10697" max="10697" width="1" style="1" customWidth="1"/>
    <col min="10698" max="10698" width="18" style="1" customWidth="1"/>
    <col min="10699" max="10699" width="1.7109375" style="1" customWidth="1"/>
    <col min="10700" max="10700" width="12.5703125" style="1" customWidth="1"/>
    <col min="10701" max="10701" width="1.5703125" style="1" customWidth="1"/>
    <col min="10702" max="10702" width="9.5703125" style="1" customWidth="1"/>
    <col min="10703" max="10703" width="1.7109375" style="1" customWidth="1"/>
    <col min="10704" max="10704" width="11.7109375" style="1" customWidth="1"/>
    <col min="10705" max="10705" width="1.5703125" style="1" customWidth="1"/>
    <col min="10706" max="10706" width="10.28515625" style="1" customWidth="1"/>
    <col min="10707" max="10707" width="2" style="1" customWidth="1"/>
    <col min="10708" max="10708" width="9.5703125" style="1" customWidth="1"/>
    <col min="10709" max="10951" width="8.85546875" style="1"/>
    <col min="10952" max="10952" width="4.5703125" style="1" customWidth="1"/>
    <col min="10953" max="10953" width="1" style="1" customWidth="1"/>
    <col min="10954" max="10954" width="18" style="1" customWidth="1"/>
    <col min="10955" max="10955" width="1.7109375" style="1" customWidth="1"/>
    <col min="10956" max="10956" width="12.5703125" style="1" customWidth="1"/>
    <col min="10957" max="10957" width="1.5703125" style="1" customWidth="1"/>
    <col min="10958" max="10958" width="9.5703125" style="1" customWidth="1"/>
    <col min="10959" max="10959" width="1.7109375" style="1" customWidth="1"/>
    <col min="10960" max="10960" width="11.7109375" style="1" customWidth="1"/>
    <col min="10961" max="10961" width="1.5703125" style="1" customWidth="1"/>
    <col min="10962" max="10962" width="10.28515625" style="1" customWidth="1"/>
    <col min="10963" max="10963" width="2" style="1" customWidth="1"/>
    <col min="10964" max="10964" width="9.5703125" style="1" customWidth="1"/>
    <col min="10965" max="11207" width="8.85546875" style="1"/>
    <col min="11208" max="11208" width="4.5703125" style="1" customWidth="1"/>
    <col min="11209" max="11209" width="1" style="1" customWidth="1"/>
    <col min="11210" max="11210" width="18" style="1" customWidth="1"/>
    <col min="11211" max="11211" width="1.7109375" style="1" customWidth="1"/>
    <col min="11212" max="11212" width="12.5703125" style="1" customWidth="1"/>
    <col min="11213" max="11213" width="1.5703125" style="1" customWidth="1"/>
    <col min="11214" max="11214" width="9.5703125" style="1" customWidth="1"/>
    <col min="11215" max="11215" width="1.7109375" style="1" customWidth="1"/>
    <col min="11216" max="11216" width="11.7109375" style="1" customWidth="1"/>
    <col min="11217" max="11217" width="1.5703125" style="1" customWidth="1"/>
    <col min="11218" max="11218" width="10.28515625" style="1" customWidth="1"/>
    <col min="11219" max="11219" width="2" style="1" customWidth="1"/>
    <col min="11220" max="11220" width="9.5703125" style="1" customWidth="1"/>
    <col min="11221" max="11463" width="8.85546875" style="1"/>
    <col min="11464" max="11464" width="4.5703125" style="1" customWidth="1"/>
    <col min="11465" max="11465" width="1" style="1" customWidth="1"/>
    <col min="11466" max="11466" width="18" style="1" customWidth="1"/>
    <col min="11467" max="11467" width="1.7109375" style="1" customWidth="1"/>
    <col min="11468" max="11468" width="12.5703125" style="1" customWidth="1"/>
    <col min="11469" max="11469" width="1.5703125" style="1" customWidth="1"/>
    <col min="11470" max="11470" width="9.5703125" style="1" customWidth="1"/>
    <col min="11471" max="11471" width="1.7109375" style="1" customWidth="1"/>
    <col min="11472" max="11472" width="11.7109375" style="1" customWidth="1"/>
    <col min="11473" max="11473" width="1.5703125" style="1" customWidth="1"/>
    <col min="11474" max="11474" width="10.28515625" style="1" customWidth="1"/>
    <col min="11475" max="11475" width="2" style="1" customWidth="1"/>
    <col min="11476" max="11476" width="9.5703125" style="1" customWidth="1"/>
    <col min="11477" max="11719" width="8.85546875" style="1"/>
    <col min="11720" max="11720" width="4.5703125" style="1" customWidth="1"/>
    <col min="11721" max="11721" width="1" style="1" customWidth="1"/>
    <col min="11722" max="11722" width="18" style="1" customWidth="1"/>
    <col min="11723" max="11723" width="1.7109375" style="1" customWidth="1"/>
    <col min="11724" max="11724" width="12.5703125" style="1" customWidth="1"/>
    <col min="11725" max="11725" width="1.5703125" style="1" customWidth="1"/>
    <col min="11726" max="11726" width="9.5703125" style="1" customWidth="1"/>
    <col min="11727" max="11727" width="1.7109375" style="1" customWidth="1"/>
    <col min="11728" max="11728" width="11.7109375" style="1" customWidth="1"/>
    <col min="11729" max="11729" width="1.5703125" style="1" customWidth="1"/>
    <col min="11730" max="11730" width="10.28515625" style="1" customWidth="1"/>
    <col min="11731" max="11731" width="2" style="1" customWidth="1"/>
    <col min="11732" max="11732" width="9.5703125" style="1" customWidth="1"/>
    <col min="11733" max="11975" width="8.85546875" style="1"/>
    <col min="11976" max="11976" width="4.5703125" style="1" customWidth="1"/>
    <col min="11977" max="11977" width="1" style="1" customWidth="1"/>
    <col min="11978" max="11978" width="18" style="1" customWidth="1"/>
    <col min="11979" max="11979" width="1.7109375" style="1" customWidth="1"/>
    <col min="11980" max="11980" width="12.5703125" style="1" customWidth="1"/>
    <col min="11981" max="11981" width="1.5703125" style="1" customWidth="1"/>
    <col min="11982" max="11982" width="9.5703125" style="1" customWidth="1"/>
    <col min="11983" max="11983" width="1.7109375" style="1" customWidth="1"/>
    <col min="11984" max="11984" width="11.7109375" style="1" customWidth="1"/>
    <col min="11985" max="11985" width="1.5703125" style="1" customWidth="1"/>
    <col min="11986" max="11986" width="10.28515625" style="1" customWidth="1"/>
    <col min="11987" max="11987" width="2" style="1" customWidth="1"/>
    <col min="11988" max="11988" width="9.5703125" style="1" customWidth="1"/>
    <col min="11989" max="12231" width="8.85546875" style="1"/>
    <col min="12232" max="12232" width="4.5703125" style="1" customWidth="1"/>
    <col min="12233" max="12233" width="1" style="1" customWidth="1"/>
    <col min="12234" max="12234" width="18" style="1" customWidth="1"/>
    <col min="12235" max="12235" width="1.7109375" style="1" customWidth="1"/>
    <col min="12236" max="12236" width="12.5703125" style="1" customWidth="1"/>
    <col min="12237" max="12237" width="1.5703125" style="1" customWidth="1"/>
    <col min="12238" max="12238" width="9.5703125" style="1" customWidth="1"/>
    <col min="12239" max="12239" width="1.7109375" style="1" customWidth="1"/>
    <col min="12240" max="12240" width="11.7109375" style="1" customWidth="1"/>
    <col min="12241" max="12241" width="1.5703125" style="1" customWidth="1"/>
    <col min="12242" max="12242" width="10.28515625" style="1" customWidth="1"/>
    <col min="12243" max="12243" width="2" style="1" customWidth="1"/>
    <col min="12244" max="12244" width="9.5703125" style="1" customWidth="1"/>
    <col min="12245" max="12487" width="8.85546875" style="1"/>
    <col min="12488" max="12488" width="4.5703125" style="1" customWidth="1"/>
    <col min="12489" max="12489" width="1" style="1" customWidth="1"/>
    <col min="12490" max="12490" width="18" style="1" customWidth="1"/>
    <col min="12491" max="12491" width="1.7109375" style="1" customWidth="1"/>
    <col min="12492" max="12492" width="12.5703125" style="1" customWidth="1"/>
    <col min="12493" max="12493" width="1.5703125" style="1" customWidth="1"/>
    <col min="12494" max="12494" width="9.5703125" style="1" customWidth="1"/>
    <col min="12495" max="12495" width="1.7109375" style="1" customWidth="1"/>
    <col min="12496" max="12496" width="11.7109375" style="1" customWidth="1"/>
    <col min="12497" max="12497" width="1.5703125" style="1" customWidth="1"/>
    <col min="12498" max="12498" width="10.28515625" style="1" customWidth="1"/>
    <col min="12499" max="12499" width="2" style="1" customWidth="1"/>
    <col min="12500" max="12500" width="9.5703125" style="1" customWidth="1"/>
    <col min="12501" max="12743" width="8.85546875" style="1"/>
    <col min="12744" max="12744" width="4.5703125" style="1" customWidth="1"/>
    <col min="12745" max="12745" width="1" style="1" customWidth="1"/>
    <col min="12746" max="12746" width="18" style="1" customWidth="1"/>
    <col min="12747" max="12747" width="1.7109375" style="1" customWidth="1"/>
    <col min="12748" max="12748" width="12.5703125" style="1" customWidth="1"/>
    <col min="12749" max="12749" width="1.5703125" style="1" customWidth="1"/>
    <col min="12750" max="12750" width="9.5703125" style="1" customWidth="1"/>
    <col min="12751" max="12751" width="1.7109375" style="1" customWidth="1"/>
    <col min="12752" max="12752" width="11.7109375" style="1" customWidth="1"/>
    <col min="12753" max="12753" width="1.5703125" style="1" customWidth="1"/>
    <col min="12754" max="12754" width="10.28515625" style="1" customWidth="1"/>
    <col min="12755" max="12755" width="2" style="1" customWidth="1"/>
    <col min="12756" max="12756" width="9.5703125" style="1" customWidth="1"/>
    <col min="12757" max="12999" width="8.85546875" style="1"/>
    <col min="13000" max="13000" width="4.5703125" style="1" customWidth="1"/>
    <col min="13001" max="13001" width="1" style="1" customWidth="1"/>
    <col min="13002" max="13002" width="18" style="1" customWidth="1"/>
    <col min="13003" max="13003" width="1.7109375" style="1" customWidth="1"/>
    <col min="13004" max="13004" width="12.5703125" style="1" customWidth="1"/>
    <col min="13005" max="13005" width="1.5703125" style="1" customWidth="1"/>
    <col min="13006" max="13006" width="9.5703125" style="1" customWidth="1"/>
    <col min="13007" max="13007" width="1.7109375" style="1" customWidth="1"/>
    <col min="13008" max="13008" width="11.7109375" style="1" customWidth="1"/>
    <col min="13009" max="13009" width="1.5703125" style="1" customWidth="1"/>
    <col min="13010" max="13010" width="10.28515625" style="1" customWidth="1"/>
    <col min="13011" max="13011" width="2" style="1" customWidth="1"/>
    <col min="13012" max="13012" width="9.5703125" style="1" customWidth="1"/>
    <col min="13013" max="13255" width="8.85546875" style="1"/>
    <col min="13256" max="13256" width="4.5703125" style="1" customWidth="1"/>
    <col min="13257" max="13257" width="1" style="1" customWidth="1"/>
    <col min="13258" max="13258" width="18" style="1" customWidth="1"/>
    <col min="13259" max="13259" width="1.7109375" style="1" customWidth="1"/>
    <col min="13260" max="13260" width="12.5703125" style="1" customWidth="1"/>
    <col min="13261" max="13261" width="1.5703125" style="1" customWidth="1"/>
    <col min="13262" max="13262" width="9.5703125" style="1" customWidth="1"/>
    <col min="13263" max="13263" width="1.7109375" style="1" customWidth="1"/>
    <col min="13264" max="13264" width="11.7109375" style="1" customWidth="1"/>
    <col min="13265" max="13265" width="1.5703125" style="1" customWidth="1"/>
    <col min="13266" max="13266" width="10.28515625" style="1" customWidth="1"/>
    <col min="13267" max="13267" width="2" style="1" customWidth="1"/>
    <col min="13268" max="13268" width="9.5703125" style="1" customWidth="1"/>
    <col min="13269" max="13511" width="8.85546875" style="1"/>
    <col min="13512" max="13512" width="4.5703125" style="1" customWidth="1"/>
    <col min="13513" max="13513" width="1" style="1" customWidth="1"/>
    <col min="13514" max="13514" width="18" style="1" customWidth="1"/>
    <col min="13515" max="13515" width="1.7109375" style="1" customWidth="1"/>
    <col min="13516" max="13516" width="12.5703125" style="1" customWidth="1"/>
    <col min="13517" max="13517" width="1.5703125" style="1" customWidth="1"/>
    <col min="13518" max="13518" width="9.5703125" style="1" customWidth="1"/>
    <col min="13519" max="13519" width="1.7109375" style="1" customWidth="1"/>
    <col min="13520" max="13520" width="11.7109375" style="1" customWidth="1"/>
    <col min="13521" max="13521" width="1.5703125" style="1" customWidth="1"/>
    <col min="13522" max="13522" width="10.28515625" style="1" customWidth="1"/>
    <col min="13523" max="13523" width="2" style="1" customWidth="1"/>
    <col min="13524" max="13524" width="9.5703125" style="1" customWidth="1"/>
    <col min="13525" max="13767" width="8.85546875" style="1"/>
    <col min="13768" max="13768" width="4.5703125" style="1" customWidth="1"/>
    <col min="13769" max="13769" width="1" style="1" customWidth="1"/>
    <col min="13770" max="13770" width="18" style="1" customWidth="1"/>
    <col min="13771" max="13771" width="1.7109375" style="1" customWidth="1"/>
    <col min="13772" max="13772" width="12.5703125" style="1" customWidth="1"/>
    <col min="13773" max="13773" width="1.5703125" style="1" customWidth="1"/>
    <col min="13774" max="13774" width="9.5703125" style="1" customWidth="1"/>
    <col min="13775" max="13775" width="1.7109375" style="1" customWidth="1"/>
    <col min="13776" max="13776" width="11.7109375" style="1" customWidth="1"/>
    <col min="13777" max="13777" width="1.5703125" style="1" customWidth="1"/>
    <col min="13778" max="13778" width="10.28515625" style="1" customWidth="1"/>
    <col min="13779" max="13779" width="2" style="1" customWidth="1"/>
    <col min="13780" max="13780" width="9.5703125" style="1" customWidth="1"/>
    <col min="13781" max="14023" width="8.85546875" style="1"/>
    <col min="14024" max="14024" width="4.5703125" style="1" customWidth="1"/>
    <col min="14025" max="14025" width="1" style="1" customWidth="1"/>
    <col min="14026" max="14026" width="18" style="1" customWidth="1"/>
    <col min="14027" max="14027" width="1.7109375" style="1" customWidth="1"/>
    <col min="14028" max="14028" width="12.5703125" style="1" customWidth="1"/>
    <col min="14029" max="14029" width="1.5703125" style="1" customWidth="1"/>
    <col min="14030" max="14030" width="9.5703125" style="1" customWidth="1"/>
    <col min="14031" max="14031" width="1.7109375" style="1" customWidth="1"/>
    <col min="14032" max="14032" width="11.7109375" style="1" customWidth="1"/>
    <col min="14033" max="14033" width="1.5703125" style="1" customWidth="1"/>
    <col min="14034" max="14034" width="10.28515625" style="1" customWidth="1"/>
    <col min="14035" max="14035" width="2" style="1" customWidth="1"/>
    <col min="14036" max="14036" width="9.5703125" style="1" customWidth="1"/>
    <col min="14037" max="14279" width="8.85546875" style="1"/>
    <col min="14280" max="14280" width="4.5703125" style="1" customWidth="1"/>
    <col min="14281" max="14281" width="1" style="1" customWidth="1"/>
    <col min="14282" max="14282" width="18" style="1" customWidth="1"/>
    <col min="14283" max="14283" width="1.7109375" style="1" customWidth="1"/>
    <col min="14284" max="14284" width="12.5703125" style="1" customWidth="1"/>
    <col min="14285" max="14285" width="1.5703125" style="1" customWidth="1"/>
    <col min="14286" max="14286" width="9.5703125" style="1" customWidth="1"/>
    <col min="14287" max="14287" width="1.7109375" style="1" customWidth="1"/>
    <col min="14288" max="14288" width="11.7109375" style="1" customWidth="1"/>
    <col min="14289" max="14289" width="1.5703125" style="1" customWidth="1"/>
    <col min="14290" max="14290" width="10.28515625" style="1" customWidth="1"/>
    <col min="14291" max="14291" width="2" style="1" customWidth="1"/>
    <col min="14292" max="14292" width="9.5703125" style="1" customWidth="1"/>
    <col min="14293" max="14535" width="8.85546875" style="1"/>
    <col min="14536" max="14536" width="4.5703125" style="1" customWidth="1"/>
    <col min="14537" max="14537" width="1" style="1" customWidth="1"/>
    <col min="14538" max="14538" width="18" style="1" customWidth="1"/>
    <col min="14539" max="14539" width="1.7109375" style="1" customWidth="1"/>
    <col min="14540" max="14540" width="12.5703125" style="1" customWidth="1"/>
    <col min="14541" max="14541" width="1.5703125" style="1" customWidth="1"/>
    <col min="14542" max="14542" width="9.5703125" style="1" customWidth="1"/>
    <col min="14543" max="14543" width="1.7109375" style="1" customWidth="1"/>
    <col min="14544" max="14544" width="11.7109375" style="1" customWidth="1"/>
    <col min="14545" max="14545" width="1.5703125" style="1" customWidth="1"/>
    <col min="14546" max="14546" width="10.28515625" style="1" customWidth="1"/>
    <col min="14547" max="14547" width="2" style="1" customWidth="1"/>
    <col min="14548" max="14548" width="9.5703125" style="1" customWidth="1"/>
    <col min="14549" max="14791" width="8.85546875" style="1"/>
    <col min="14792" max="14792" width="4.5703125" style="1" customWidth="1"/>
    <col min="14793" max="14793" width="1" style="1" customWidth="1"/>
    <col min="14794" max="14794" width="18" style="1" customWidth="1"/>
    <col min="14795" max="14795" width="1.7109375" style="1" customWidth="1"/>
    <col min="14796" max="14796" width="12.5703125" style="1" customWidth="1"/>
    <col min="14797" max="14797" width="1.5703125" style="1" customWidth="1"/>
    <col min="14798" max="14798" width="9.5703125" style="1" customWidth="1"/>
    <col min="14799" max="14799" width="1.7109375" style="1" customWidth="1"/>
    <col min="14800" max="14800" width="11.7109375" style="1" customWidth="1"/>
    <col min="14801" max="14801" width="1.5703125" style="1" customWidth="1"/>
    <col min="14802" max="14802" width="10.28515625" style="1" customWidth="1"/>
    <col min="14803" max="14803" width="2" style="1" customWidth="1"/>
    <col min="14804" max="14804" width="9.5703125" style="1" customWidth="1"/>
    <col min="14805" max="15047" width="8.85546875" style="1"/>
    <col min="15048" max="15048" width="4.5703125" style="1" customWidth="1"/>
    <col min="15049" max="15049" width="1" style="1" customWidth="1"/>
    <col min="15050" max="15050" width="18" style="1" customWidth="1"/>
    <col min="15051" max="15051" width="1.7109375" style="1" customWidth="1"/>
    <col min="15052" max="15052" width="12.5703125" style="1" customWidth="1"/>
    <col min="15053" max="15053" width="1.5703125" style="1" customWidth="1"/>
    <col min="15054" max="15054" width="9.5703125" style="1" customWidth="1"/>
    <col min="15055" max="15055" width="1.7109375" style="1" customWidth="1"/>
    <col min="15056" max="15056" width="11.7109375" style="1" customWidth="1"/>
    <col min="15057" max="15057" width="1.5703125" style="1" customWidth="1"/>
    <col min="15058" max="15058" width="10.28515625" style="1" customWidth="1"/>
    <col min="15059" max="15059" width="2" style="1" customWidth="1"/>
    <col min="15060" max="15060" width="9.5703125" style="1" customWidth="1"/>
    <col min="15061" max="15303" width="8.85546875" style="1"/>
    <col min="15304" max="15304" width="4.5703125" style="1" customWidth="1"/>
    <col min="15305" max="15305" width="1" style="1" customWidth="1"/>
    <col min="15306" max="15306" width="18" style="1" customWidth="1"/>
    <col min="15307" max="15307" width="1.7109375" style="1" customWidth="1"/>
    <col min="15308" max="15308" width="12.5703125" style="1" customWidth="1"/>
    <col min="15309" max="15309" width="1.5703125" style="1" customWidth="1"/>
    <col min="15310" max="15310" width="9.5703125" style="1" customWidth="1"/>
    <col min="15311" max="15311" width="1.7109375" style="1" customWidth="1"/>
    <col min="15312" max="15312" width="11.7109375" style="1" customWidth="1"/>
    <col min="15313" max="15313" width="1.5703125" style="1" customWidth="1"/>
    <col min="15314" max="15314" width="10.28515625" style="1" customWidth="1"/>
    <col min="15315" max="15315" width="2" style="1" customWidth="1"/>
    <col min="15316" max="15316" width="9.5703125" style="1" customWidth="1"/>
    <col min="15317" max="15559" width="8.85546875" style="1"/>
    <col min="15560" max="15560" width="4.5703125" style="1" customWidth="1"/>
    <col min="15561" max="15561" width="1" style="1" customWidth="1"/>
    <col min="15562" max="15562" width="18" style="1" customWidth="1"/>
    <col min="15563" max="15563" width="1.7109375" style="1" customWidth="1"/>
    <col min="15564" max="15564" width="12.5703125" style="1" customWidth="1"/>
    <col min="15565" max="15565" width="1.5703125" style="1" customWidth="1"/>
    <col min="15566" max="15566" width="9.5703125" style="1" customWidth="1"/>
    <col min="15567" max="15567" width="1.7109375" style="1" customWidth="1"/>
    <col min="15568" max="15568" width="11.7109375" style="1" customWidth="1"/>
    <col min="15569" max="15569" width="1.5703125" style="1" customWidth="1"/>
    <col min="15570" max="15570" width="10.28515625" style="1" customWidth="1"/>
    <col min="15571" max="15571" width="2" style="1" customWidth="1"/>
    <col min="15572" max="15572" width="9.5703125" style="1" customWidth="1"/>
    <col min="15573" max="15815" width="8.85546875" style="1"/>
    <col min="15816" max="15816" width="4.5703125" style="1" customWidth="1"/>
    <col min="15817" max="15817" width="1" style="1" customWidth="1"/>
    <col min="15818" max="15818" width="18" style="1" customWidth="1"/>
    <col min="15819" max="15819" width="1.7109375" style="1" customWidth="1"/>
    <col min="15820" max="15820" width="12.5703125" style="1" customWidth="1"/>
    <col min="15821" max="15821" width="1.5703125" style="1" customWidth="1"/>
    <col min="15822" max="15822" width="9.5703125" style="1" customWidth="1"/>
    <col min="15823" max="15823" width="1.7109375" style="1" customWidth="1"/>
    <col min="15824" max="15824" width="11.7109375" style="1" customWidth="1"/>
    <col min="15825" max="15825" width="1.5703125" style="1" customWidth="1"/>
    <col min="15826" max="15826" width="10.28515625" style="1" customWidth="1"/>
    <col min="15827" max="15827" width="2" style="1" customWidth="1"/>
    <col min="15828" max="15828" width="9.5703125" style="1" customWidth="1"/>
    <col min="15829" max="16071" width="8.85546875" style="1"/>
    <col min="16072" max="16072" width="4.5703125" style="1" customWidth="1"/>
    <col min="16073" max="16073" width="1" style="1" customWidth="1"/>
    <col min="16074" max="16074" width="18" style="1" customWidth="1"/>
    <col min="16075" max="16075" width="1.7109375" style="1" customWidth="1"/>
    <col min="16076" max="16076" width="12.5703125" style="1" customWidth="1"/>
    <col min="16077" max="16077" width="1.5703125" style="1" customWidth="1"/>
    <col min="16078" max="16078" width="9.5703125" style="1" customWidth="1"/>
    <col min="16079" max="16079" width="1.7109375" style="1" customWidth="1"/>
    <col min="16080" max="16080" width="11.7109375" style="1" customWidth="1"/>
    <col min="16081" max="16081" width="1.5703125" style="1" customWidth="1"/>
    <col min="16082" max="16082" width="10.28515625" style="1" customWidth="1"/>
    <col min="16083" max="16083" width="2" style="1" customWidth="1"/>
    <col min="16084" max="16084" width="9.5703125" style="1" customWidth="1"/>
    <col min="16085" max="16338" width="8.85546875" style="1"/>
    <col min="16339" max="16384" width="8.7109375" style="1" customWidth="1"/>
  </cols>
  <sheetData>
    <row r="2" spans="1:18" ht="14.45" customHeight="1" x14ac:dyDescent="0.2">
      <c r="A2" s="84" t="s">
        <v>113</v>
      </c>
      <c r="B2" s="84"/>
      <c r="C2" s="84"/>
      <c r="D2" s="84"/>
      <c r="E2" s="84"/>
      <c r="F2" s="84"/>
      <c r="G2" s="84"/>
      <c r="H2" s="84"/>
      <c r="I2" s="84"/>
      <c r="J2" s="84"/>
      <c r="K2" s="84"/>
      <c r="L2" s="84"/>
      <c r="M2" s="84"/>
      <c r="N2" s="84"/>
      <c r="O2" s="84"/>
      <c r="P2" s="84"/>
      <c r="Q2" s="18"/>
      <c r="R2" s="18"/>
    </row>
    <row r="3" spans="1:18" ht="14.45" customHeight="1" x14ac:dyDescent="0.2">
      <c r="A3" s="84" t="s">
        <v>99</v>
      </c>
      <c r="B3" s="84"/>
      <c r="C3" s="84"/>
      <c r="D3" s="84"/>
      <c r="E3" s="84"/>
      <c r="F3" s="84"/>
      <c r="G3" s="84"/>
      <c r="H3" s="84"/>
      <c r="I3" s="84"/>
      <c r="J3" s="84"/>
      <c r="K3" s="84"/>
      <c r="L3" s="84"/>
      <c r="M3" s="84"/>
      <c r="N3" s="84"/>
      <c r="O3" s="84"/>
      <c r="P3" s="84"/>
      <c r="Q3" s="18"/>
      <c r="R3" s="18"/>
    </row>
    <row r="4" spans="1:18" x14ac:dyDescent="0.2">
      <c r="C4" s="12"/>
      <c r="D4" s="12"/>
      <c r="E4" s="12"/>
      <c r="F4" s="6"/>
      <c r="G4" s="6"/>
      <c r="H4" s="6"/>
      <c r="I4" s="6"/>
      <c r="J4" s="6"/>
      <c r="K4" s="6"/>
      <c r="L4" s="6"/>
      <c r="M4" s="6"/>
      <c r="N4" s="6"/>
      <c r="P4" s="6"/>
      <c r="Q4" s="6"/>
      <c r="R4" s="6"/>
    </row>
    <row r="5" spans="1:18" s="14" customFormat="1" x14ac:dyDescent="0.2">
      <c r="B5" s="13"/>
      <c r="C5" s="13"/>
      <c r="D5" s="13"/>
      <c r="E5" s="13"/>
      <c r="G5" s="13"/>
      <c r="I5" s="13"/>
      <c r="K5" s="13"/>
      <c r="M5" s="13"/>
      <c r="O5" s="13"/>
      <c r="Q5" s="13"/>
    </row>
    <row r="6" spans="1:18" ht="38.25" x14ac:dyDescent="0.2">
      <c r="B6" s="54" t="s">
        <v>53</v>
      </c>
      <c r="C6" s="2"/>
      <c r="D6" s="15" t="s">
        <v>17</v>
      </c>
      <c r="E6" s="12"/>
      <c r="F6" s="46" t="s">
        <v>121</v>
      </c>
      <c r="G6" s="13"/>
      <c r="H6" s="46" t="s">
        <v>122</v>
      </c>
      <c r="I6" s="13"/>
      <c r="J6" s="46" t="s">
        <v>131</v>
      </c>
      <c r="K6" s="13"/>
      <c r="L6" s="46" t="s">
        <v>123</v>
      </c>
      <c r="M6" s="13"/>
      <c r="N6" s="46" t="s">
        <v>124</v>
      </c>
      <c r="O6" s="13"/>
      <c r="P6" s="46" t="s">
        <v>125</v>
      </c>
      <c r="Q6" s="12"/>
    </row>
    <row r="7" spans="1:18" x14ac:dyDescent="0.2">
      <c r="B7" s="12"/>
      <c r="C7" s="2"/>
      <c r="D7" s="2"/>
      <c r="E7" s="12"/>
      <c r="F7" s="16" t="s">
        <v>2</v>
      </c>
      <c r="G7" s="12"/>
      <c r="H7" s="16" t="s">
        <v>45</v>
      </c>
      <c r="I7" s="12"/>
      <c r="J7" s="16" t="s">
        <v>88</v>
      </c>
      <c r="K7" s="16"/>
      <c r="L7" s="16" t="s">
        <v>26</v>
      </c>
      <c r="M7" s="16"/>
      <c r="N7" s="16" t="s">
        <v>85</v>
      </c>
      <c r="O7" s="16"/>
      <c r="P7" s="16" t="s">
        <v>27</v>
      </c>
      <c r="Q7" s="16"/>
    </row>
    <row r="8" spans="1:18" x14ac:dyDescent="0.2">
      <c r="B8" s="12"/>
      <c r="C8" s="2"/>
      <c r="D8" s="18" t="s">
        <v>47</v>
      </c>
      <c r="E8" s="12"/>
      <c r="F8" s="12"/>
      <c r="G8" s="12"/>
      <c r="H8" s="12"/>
      <c r="I8" s="12"/>
      <c r="J8" s="12"/>
      <c r="K8" s="12"/>
      <c r="L8" s="12"/>
      <c r="M8" s="12"/>
      <c r="N8" s="12"/>
      <c r="O8" s="12"/>
      <c r="P8" s="12"/>
      <c r="Q8" s="12"/>
    </row>
    <row r="9" spans="1:18" x14ac:dyDescent="0.2">
      <c r="B9" s="12"/>
      <c r="C9" s="2"/>
      <c r="D9" s="2"/>
      <c r="E9" s="12"/>
      <c r="F9" s="12"/>
      <c r="G9" s="12"/>
      <c r="H9" s="12"/>
      <c r="I9" s="12"/>
      <c r="J9" s="12"/>
      <c r="K9" s="12"/>
      <c r="L9" s="12"/>
      <c r="M9" s="12"/>
      <c r="N9" s="12"/>
      <c r="O9" s="12"/>
      <c r="P9" s="12"/>
      <c r="Q9" s="12"/>
    </row>
    <row r="10" spans="1:18" x14ac:dyDescent="0.2">
      <c r="B10" s="12"/>
      <c r="C10" s="2"/>
      <c r="D10" s="18" t="s">
        <v>35</v>
      </c>
      <c r="E10" s="12"/>
      <c r="F10" s="17"/>
      <c r="G10" s="12"/>
      <c r="H10" s="17"/>
      <c r="I10" s="12"/>
      <c r="J10" s="17"/>
      <c r="K10" s="12"/>
      <c r="L10" s="17"/>
      <c r="M10" s="12"/>
      <c r="N10" s="17"/>
      <c r="O10" s="12"/>
      <c r="P10" s="17"/>
      <c r="Q10" s="12"/>
    </row>
    <row r="11" spans="1:18" x14ac:dyDescent="0.2">
      <c r="B11" s="12">
        <v>1</v>
      </c>
      <c r="C11" s="2"/>
      <c r="D11" s="21" t="s">
        <v>3</v>
      </c>
      <c r="E11" s="12"/>
      <c r="F11" s="47">
        <f>IFERROR(' p.4-5'!J11/' p.4-5'!$H11-1,0)</f>
        <v>2.3008383329925719E-2</v>
      </c>
      <c r="G11" s="22"/>
      <c r="H11" s="47">
        <f>IFERROR(' p.4-5'!L11/' p.4-5'!$H11-1,0)</f>
        <v>1.4854015263285225E-2</v>
      </c>
      <c r="I11" s="22"/>
      <c r="J11" s="47">
        <f>IFERROR(' p.4-5'!N11/' p.4-5'!$H11-1,0)</f>
        <v>2.0587173038095763E-2</v>
      </c>
      <c r="K11" s="22"/>
      <c r="L11" s="47">
        <f>IFERROR(' p.4-5'!P11/' p.4-5'!$H11-1,0)</f>
        <v>9.5173927290598481E-2</v>
      </c>
      <c r="M11" s="22"/>
      <c r="N11" s="47">
        <f>IFERROR(' p.4-5'!R11/' p.4-5'!$H11-1,0)</f>
        <v>0.15819039605671903</v>
      </c>
      <c r="O11" s="22"/>
      <c r="P11" s="47">
        <f>IFERROR(' p.4-5'!T11/' p.4-5'!$H11-1,0)</f>
        <v>0.12618691982820307</v>
      </c>
      <c r="Q11" s="22"/>
    </row>
    <row r="12" spans="1:18" x14ac:dyDescent="0.2">
      <c r="B12" s="12">
        <f>MAX(B$11:B11)+1</f>
        <v>2</v>
      </c>
      <c r="C12" s="2"/>
      <c r="D12" s="21" t="s">
        <v>4</v>
      </c>
      <c r="E12" s="12"/>
      <c r="F12" s="47">
        <f>IFERROR(' p.4-5'!J12/' p.4-5'!$H12-1,0)</f>
        <v>8.3965188136861046E-2</v>
      </c>
      <c r="G12" s="22"/>
      <c r="H12" s="47">
        <f>IFERROR(' p.4-5'!L12/' p.4-5'!$H12-1,0)</f>
        <v>7.4569330317639793E-2</v>
      </c>
      <c r="I12" s="22"/>
      <c r="J12" s="47">
        <f>IFERROR(' p.4-5'!N12/' p.4-5'!$H12-1,0)</f>
        <v>8.6035598234783572E-2</v>
      </c>
      <c r="K12" s="22"/>
      <c r="L12" s="47">
        <f>IFERROR(' p.4-5'!P12/' p.4-5'!$H12-1,0)</f>
        <v>0.33338513483428867</v>
      </c>
      <c r="M12" s="22"/>
      <c r="N12" s="47">
        <f>IFERROR(' p.4-5'!R12/' p.4-5'!$H12-1,0)</f>
        <v>0.37972660437318373</v>
      </c>
      <c r="O12" s="22"/>
      <c r="P12" s="47">
        <f>IFERROR(' p.4-5'!T12/' p.4-5'!$H12-1,0)</f>
        <v>0.39450736332852054</v>
      </c>
      <c r="Q12" s="22"/>
    </row>
    <row r="13" spans="1:18" x14ac:dyDescent="0.2">
      <c r="B13" s="12">
        <f>MAX(B$11:B12)+1</f>
        <v>3</v>
      </c>
      <c r="C13" s="2"/>
      <c r="D13" s="21" t="s">
        <v>5</v>
      </c>
      <c r="E13" s="12"/>
      <c r="F13" s="47">
        <f>IFERROR(' p.4-5'!J13/' p.4-5'!$H13-1,0)</f>
        <v>6.6620867014376417E-2</v>
      </c>
      <c r="G13" s="22"/>
      <c r="H13" s="47">
        <f>IFERROR(' p.4-5'!L13/' p.4-5'!$H13-1,0)</f>
        <v>7.423199287047022E-2</v>
      </c>
      <c r="I13" s="22"/>
      <c r="J13" s="47">
        <f>IFERROR(' p.4-5'!N13/' p.4-5'!$H13-1,0)</f>
        <v>8.4329133891481556E-2</v>
      </c>
      <c r="K13" s="22"/>
      <c r="L13" s="47">
        <f>IFERROR(' p.4-5'!P13/' p.4-5'!$H13-1,0)</f>
        <v>0.13513680320789678</v>
      </c>
      <c r="M13" s="22"/>
      <c r="N13" s="47">
        <f>IFERROR(' p.4-5'!R13/' p.4-5'!$H13-1,0)</f>
        <v>0.14833370553735015</v>
      </c>
      <c r="O13" s="22"/>
      <c r="P13" s="47">
        <f>IFERROR(' p.4-5'!T13/' p.4-5'!$H13-1,0)</f>
        <v>0.11319726790700413</v>
      </c>
      <c r="Q13" s="22"/>
    </row>
    <row r="14" spans="1:18" x14ac:dyDescent="0.2">
      <c r="B14" s="12">
        <f>MAX(B$11:B13)+1</f>
        <v>4</v>
      </c>
      <c r="C14" s="2"/>
      <c r="D14" s="21" t="s">
        <v>6</v>
      </c>
      <c r="E14" s="12"/>
      <c r="F14" s="47">
        <f>IFERROR(' p.4-5'!J14/' p.4-5'!$H14-1,0)</f>
        <v>-4.3931324272347028E-2</v>
      </c>
      <c r="G14" s="22"/>
      <c r="H14" s="47">
        <f>IFERROR(' p.4-5'!L14/' p.4-5'!$H14-1,0)</f>
        <v>-2.175516952785006E-2</v>
      </c>
      <c r="I14" s="22"/>
      <c r="J14" s="47">
        <f>IFERROR(' p.4-5'!N14/' p.4-5'!$H14-1,0)</f>
        <v>4.9025798077575455E-3</v>
      </c>
      <c r="K14" s="22"/>
      <c r="L14" s="47">
        <f>IFERROR(' p.4-5'!P14/' p.4-5'!$H14-1,0)</f>
        <v>0.46871435405212991</v>
      </c>
      <c r="M14" s="22"/>
      <c r="N14" s="47">
        <f>IFERROR(' p.4-5'!R14/' p.4-5'!$H14-1,0)</f>
        <v>0.46229678901003801</v>
      </c>
      <c r="O14" s="22"/>
      <c r="P14" s="47">
        <f>IFERROR(' p.4-5'!T14/' p.4-5'!$H14-1,0)</f>
        <v>0.50536848280802404</v>
      </c>
      <c r="Q14" s="22"/>
    </row>
    <row r="15" spans="1:18" x14ac:dyDescent="0.2">
      <c r="B15" s="12">
        <f>MAX(B$11:B14)+1</f>
        <v>5</v>
      </c>
      <c r="C15" s="2"/>
      <c r="D15" s="21" t="s">
        <v>7</v>
      </c>
      <c r="E15" s="12"/>
      <c r="F15" s="47">
        <f>IFERROR(' p.4-5'!J15/' p.4-5'!$H15-1,0)</f>
        <v>0</v>
      </c>
      <c r="G15" s="4"/>
      <c r="H15" s="47">
        <f>IFERROR(' p.4-5'!L15/' p.4-5'!$H15-1,0)</f>
        <v>0</v>
      </c>
      <c r="I15" s="4"/>
      <c r="J15" s="47">
        <f>IFERROR(' p.4-5'!N15/' p.4-5'!$H15-1,0)</f>
        <v>0</v>
      </c>
      <c r="K15" s="4"/>
      <c r="L15" s="47">
        <f>IFERROR(' p.4-5'!P15/' p.4-5'!$H15-1,0)</f>
        <v>0</v>
      </c>
      <c r="M15" s="4"/>
      <c r="N15" s="47">
        <f>IFERROR(' p.4-5'!R15/' p.4-5'!$H15-1,0)</f>
        <v>0</v>
      </c>
      <c r="O15" s="4"/>
      <c r="P15" s="47">
        <f>IFERROR(' p.4-5'!T15/' p.4-5'!$H15-1,0)</f>
        <v>0</v>
      </c>
      <c r="Q15" s="4"/>
    </row>
    <row r="16" spans="1:18" x14ac:dyDescent="0.2">
      <c r="B16" s="12">
        <f>MAX(B$11:B15)+1</f>
        <v>6</v>
      </c>
      <c r="C16" s="2"/>
      <c r="D16" s="21" t="s">
        <v>8</v>
      </c>
      <c r="E16" s="12"/>
      <c r="F16" s="47">
        <f>IFERROR(' p.4-5'!J16/' p.4-5'!$H16-1,0)</f>
        <v>0</v>
      </c>
      <c r="G16" s="4"/>
      <c r="H16" s="47">
        <f>IFERROR(' p.4-5'!L16/' p.4-5'!$H16-1,0)</f>
        <v>0</v>
      </c>
      <c r="I16" s="4"/>
      <c r="J16" s="47">
        <f>IFERROR(' p.4-5'!N16/' p.4-5'!$H16-1,0)</f>
        <v>0</v>
      </c>
      <c r="K16" s="4"/>
      <c r="L16" s="47">
        <f>IFERROR(' p.4-5'!P16/' p.4-5'!$H16-1,0)</f>
        <v>0</v>
      </c>
      <c r="M16" s="4"/>
      <c r="N16" s="47">
        <f>IFERROR(' p.4-5'!R16/' p.4-5'!$H16-1,0)</f>
        <v>0</v>
      </c>
      <c r="O16" s="4"/>
      <c r="P16" s="47">
        <f>IFERROR(' p.4-5'!T16/' p.4-5'!$H16-1,0)</f>
        <v>0</v>
      </c>
      <c r="Q16" s="4"/>
    </row>
    <row r="17" spans="2:17" x14ac:dyDescent="0.2">
      <c r="B17" s="12">
        <f>MAX(B$11:B16)+1</f>
        <v>7</v>
      </c>
      <c r="C17" s="2"/>
      <c r="D17" s="21" t="s">
        <v>9</v>
      </c>
      <c r="E17" s="12"/>
      <c r="F17" s="47">
        <f>IFERROR(' p.4-5'!J17/' p.4-5'!$H17-1,0)</f>
        <v>-0.34807859150458276</v>
      </c>
      <c r="G17" s="22"/>
      <c r="H17" s="47">
        <f>IFERROR(' p.4-5'!L17/' p.4-5'!$H17-1,0)</f>
        <v>-0.40433364271522443</v>
      </c>
      <c r="I17" s="22"/>
      <c r="J17" s="47">
        <f>IFERROR(' p.4-5'!N17/' p.4-5'!$H17-1,0)</f>
        <v>-0.3805044727308472</v>
      </c>
      <c r="K17" s="22"/>
      <c r="L17" s="47">
        <f>IFERROR(' p.4-5'!P17/' p.4-5'!$H17-1,0)</f>
        <v>9.3133454871816568E-2</v>
      </c>
      <c r="M17" s="22"/>
      <c r="N17" s="47">
        <f>IFERROR(' p.4-5'!R17/' p.4-5'!$H17-1,0)</f>
        <v>-2.412358235551415E-2</v>
      </c>
      <c r="O17" s="22"/>
      <c r="P17" s="47">
        <f>IFERROR(' p.4-5'!T17/' p.4-5'!$H17-1,0)</f>
        <v>0.10964345377000351</v>
      </c>
      <c r="Q17" s="22"/>
    </row>
    <row r="18" spans="2:17" x14ac:dyDescent="0.2">
      <c r="B18" s="12">
        <f>MAX(B$11:B17)+1</f>
        <v>8</v>
      </c>
      <c r="C18" s="2"/>
      <c r="D18" s="21" t="s">
        <v>10</v>
      </c>
      <c r="E18" s="12"/>
      <c r="F18" s="47">
        <f>IFERROR(' p.4-5'!J18/' p.4-5'!$H18-1,0)</f>
        <v>-0.34394203947981417</v>
      </c>
      <c r="G18" s="22"/>
      <c r="H18" s="47">
        <f>IFERROR(' p.4-5'!L18/' p.4-5'!$H18-1,0)</f>
        <v>-0.35067115951095718</v>
      </c>
      <c r="I18" s="22"/>
      <c r="J18" s="47">
        <f>IFERROR(' p.4-5'!N18/' p.4-5'!$H18-1,0)</f>
        <v>-0.31412812723438921</v>
      </c>
      <c r="K18" s="22"/>
      <c r="L18" s="47">
        <f>IFERROR(' p.4-5'!P18/' p.4-5'!$H18-1,0)</f>
        <v>0.37520909461198704</v>
      </c>
      <c r="M18" s="22"/>
      <c r="N18" s="47">
        <f>IFERROR(' p.4-5'!R18/' p.4-5'!$H18-1,0)</f>
        <v>0.28181956196357327</v>
      </c>
      <c r="O18" s="22"/>
      <c r="P18" s="47">
        <f>IFERROR(' p.4-5'!T18/' p.4-5'!$H18-1,0)</f>
        <v>0.48143002608277974</v>
      </c>
      <c r="Q18" s="22"/>
    </row>
    <row r="19" spans="2:17" x14ac:dyDescent="0.2">
      <c r="B19" s="12">
        <f>MAX(B$11:B18)+1</f>
        <v>9</v>
      </c>
      <c r="C19" s="2"/>
      <c r="D19" s="21" t="s">
        <v>11</v>
      </c>
      <c r="E19" s="12"/>
      <c r="F19" s="47">
        <f>IFERROR(' p.4-5'!J19/' p.4-5'!$H19-1,0)</f>
        <v>0.15181307027423774</v>
      </c>
      <c r="G19" s="22"/>
      <c r="H19" s="47">
        <f>IFERROR(' p.4-5'!L19/' p.4-5'!$H19-1,0)</f>
        <v>0.13551368883166992</v>
      </c>
      <c r="I19" s="22"/>
      <c r="J19" s="47">
        <f>IFERROR(' p.4-5'!N19/' p.4-5'!$H19-1,0)</f>
        <v>0.22690291661453776</v>
      </c>
      <c r="K19" s="22"/>
      <c r="L19" s="47">
        <f>IFERROR(' p.4-5'!P19/' p.4-5'!$H19-1,0)</f>
        <v>1.9652282624115163</v>
      </c>
      <c r="M19" s="22"/>
      <c r="N19" s="47">
        <f>IFERROR(' p.4-5'!R19/' p.4-5'!$H19-1,0)</f>
        <v>1.7139284080517867</v>
      </c>
      <c r="O19" s="22"/>
      <c r="P19" s="47">
        <f>IFERROR(' p.4-5'!T19/' p.4-5'!$H19-1,0)</f>
        <v>2.1969383317065669</v>
      </c>
      <c r="Q19" s="22"/>
    </row>
    <row r="20" spans="2:17" x14ac:dyDescent="0.2">
      <c r="B20" s="12">
        <f>MAX(B$11:B19)+1</f>
        <v>10</v>
      </c>
      <c r="C20" s="2"/>
      <c r="D20" s="21" t="s">
        <v>12</v>
      </c>
      <c r="E20" s="12"/>
      <c r="F20" s="47">
        <f>IFERROR(' p.4-5'!J20/' p.4-5'!$H20-1,0)</f>
        <v>7.6937145477462998E-2</v>
      </c>
      <c r="G20" s="22"/>
      <c r="H20" s="47">
        <f>IFERROR(' p.4-5'!L20/' p.4-5'!$H20-1,0)</f>
        <v>-8.3308918020349454E-3</v>
      </c>
      <c r="I20" s="22"/>
      <c r="J20" s="47">
        <f>IFERROR(' p.4-5'!N20/' p.4-5'!$H20-1,0)</f>
        <v>5.6415692607272305E-3</v>
      </c>
      <c r="K20" s="22"/>
      <c r="L20" s="47">
        <f>IFERROR(' p.4-5'!P20/' p.4-5'!$H20-1,0)</f>
        <v>0.25431129326981461</v>
      </c>
      <c r="M20" s="22"/>
      <c r="N20" s="47">
        <f>IFERROR(' p.4-5'!R20/' p.4-5'!$H20-1,0)</f>
        <v>0.17469985549180134</v>
      </c>
      <c r="O20" s="22"/>
      <c r="P20" s="47">
        <f>IFERROR(' p.4-5'!T20/' p.4-5'!$H20-1,0)</f>
        <v>0.20758779802488792</v>
      </c>
      <c r="Q20" s="22"/>
    </row>
    <row r="21" spans="2:17" x14ac:dyDescent="0.2">
      <c r="B21" s="12">
        <f>MAX(B$11:B20)+1</f>
        <v>11</v>
      </c>
      <c r="C21" s="2"/>
      <c r="D21" s="1" t="s">
        <v>37</v>
      </c>
      <c r="E21" s="12"/>
      <c r="F21" s="48">
        <f>IFERROR(' p.4-5'!J21/' p.4-5'!$H21-1,0)</f>
        <v>3.9387564349944171E-2</v>
      </c>
      <c r="G21" s="20"/>
      <c r="H21" s="48">
        <f>IFERROR(' p.4-5'!L21/' p.4-5'!$H21-1,0)</f>
        <v>2.7264150470702075E-2</v>
      </c>
      <c r="I21" s="20"/>
      <c r="J21" s="48">
        <f>IFERROR(' p.4-5'!N21/' p.4-5'!$H21-1,0)</f>
        <v>3.5661081692825336E-2</v>
      </c>
      <c r="K21" s="20"/>
      <c r="L21" s="48">
        <f>IFERROR(' p.4-5'!P21/' p.4-5'!$H21-1,0)</f>
        <v>0.17727549728244951</v>
      </c>
      <c r="M21" s="20"/>
      <c r="N21" s="48">
        <f>IFERROR(' p.4-5'!R21/' p.4-5'!$H21-1,0)</f>
        <v>0.22495393945529951</v>
      </c>
      <c r="O21" s="20"/>
      <c r="P21" s="48">
        <f>IFERROR(' p.4-5'!T21/' p.4-5'!$H21-1,0)</f>
        <v>0.21150088834711545</v>
      </c>
      <c r="Q21" s="20"/>
    </row>
    <row r="22" spans="2:17" x14ac:dyDescent="0.2">
      <c r="B22" s="12"/>
      <c r="C22" s="2"/>
      <c r="D22" s="21"/>
      <c r="E22" s="12"/>
      <c r="F22" s="4"/>
      <c r="G22" s="4"/>
      <c r="H22" s="4"/>
      <c r="I22" s="4"/>
      <c r="J22" s="4"/>
      <c r="K22" s="4"/>
      <c r="L22" s="4"/>
      <c r="M22" s="4"/>
      <c r="N22" s="4"/>
      <c r="O22" s="4"/>
      <c r="P22" s="4"/>
      <c r="Q22" s="4"/>
    </row>
    <row r="23" spans="2:17" x14ac:dyDescent="0.2">
      <c r="B23" s="12"/>
      <c r="C23" s="2"/>
      <c r="D23" s="18" t="s">
        <v>40</v>
      </c>
      <c r="E23" s="12"/>
      <c r="F23" s="17"/>
      <c r="G23" s="12"/>
      <c r="H23" s="17"/>
      <c r="I23" s="12"/>
      <c r="J23" s="17"/>
      <c r="K23" s="12"/>
      <c r="L23" s="17"/>
      <c r="M23" s="12"/>
      <c r="N23" s="17"/>
      <c r="O23" s="12"/>
      <c r="P23" s="17"/>
      <c r="Q23" s="12"/>
    </row>
    <row r="24" spans="2:17" x14ac:dyDescent="0.2">
      <c r="B24" s="12">
        <f>MAX(B$11:B23)+1</f>
        <v>12</v>
      </c>
      <c r="C24" s="2"/>
      <c r="D24" s="21" t="s">
        <v>3</v>
      </c>
      <c r="E24" s="12"/>
      <c r="F24" s="47">
        <f>IFERROR(' p.4-5'!J24/' p.4-5'!$H24-1,0)</f>
        <v>1.7945778219253805E-2</v>
      </c>
      <c r="G24" s="22"/>
      <c r="H24" s="47">
        <f>IFERROR(' p.4-5'!L24/' p.4-5'!$H24-1,0)</f>
        <v>9.4041609581052565E-3</v>
      </c>
      <c r="I24" s="22"/>
      <c r="J24" s="47">
        <f>IFERROR(' p.4-5'!N24/' p.4-5'!$H24-1,0)</f>
        <v>1.542542907885025E-2</v>
      </c>
      <c r="K24" s="22"/>
      <c r="L24" s="47">
        <f>IFERROR(' p.4-5'!P24/' p.4-5'!$H24-1,0)</f>
        <v>-4.9243890824489656E-3</v>
      </c>
      <c r="M24" s="22"/>
      <c r="N24" s="47">
        <f>IFERROR(' p.4-5'!R24/' p.4-5'!$H24-1,0)</f>
        <v>-2.0665021677188644E-2</v>
      </c>
      <c r="O24" s="22"/>
      <c r="P24" s="47">
        <f>IFERROR(' p.4-5'!T24/' p.4-5'!$H24-1,0)</f>
        <v>-2.1402857435716127E-3</v>
      </c>
      <c r="Q24" s="22"/>
    </row>
    <row r="25" spans="2:17" x14ac:dyDescent="0.2">
      <c r="B25" s="12">
        <f>MAX(B$11:B24)+1</f>
        <v>13</v>
      </c>
      <c r="C25" s="2"/>
      <c r="D25" s="21" t="s">
        <v>4</v>
      </c>
      <c r="E25" s="12"/>
      <c r="F25" s="47">
        <f>IFERROR(' p.4-5'!J25/' p.4-5'!$H25-1,0)</f>
        <v>-5.0038086293549E-3</v>
      </c>
      <c r="G25" s="22"/>
      <c r="H25" s="47">
        <f>IFERROR(' p.4-5'!L25/' p.4-5'!$H25-1,0)</f>
        <v>-1.4656870431002278E-2</v>
      </c>
      <c r="I25" s="22"/>
      <c r="J25" s="47">
        <f>IFERROR(' p.4-5'!N25/' p.4-5'!$H25-1,0)</f>
        <v>-2.9878334705927267E-3</v>
      </c>
      <c r="K25" s="22"/>
      <c r="L25" s="47">
        <f>IFERROR(' p.4-5'!P25/' p.4-5'!$H25-1,0)</f>
        <v>-6.3116708850289527E-2</v>
      </c>
      <c r="M25" s="22"/>
      <c r="N25" s="47">
        <f>IFERROR(' p.4-5'!R25/' p.4-5'!$H25-1,0)</f>
        <v>-7.5290442122828871E-2</v>
      </c>
      <c r="O25" s="22"/>
      <c r="P25" s="47">
        <f>IFERROR(' p.4-5'!T25/' p.4-5'!$H25-1,0)</f>
        <v>-5.0475214417017522E-2</v>
      </c>
      <c r="Q25" s="22"/>
    </row>
    <row r="26" spans="2:17" x14ac:dyDescent="0.2">
      <c r="B26" s="12">
        <f>MAX(B$11:B25)+1</f>
        <v>14</v>
      </c>
      <c r="C26" s="2"/>
      <c r="D26" s="21" t="s">
        <v>5</v>
      </c>
      <c r="E26" s="12"/>
      <c r="F26" s="47">
        <f>IFERROR(' p.4-5'!J26/' p.4-5'!$H26-1,0)</f>
        <v>0.277589363546213</v>
      </c>
      <c r="G26" s="22"/>
      <c r="H26" s="47">
        <f>IFERROR(' p.4-5'!L26/' p.4-5'!$H26-1,0)</f>
        <v>0.28882811030678446</v>
      </c>
      <c r="I26" s="22"/>
      <c r="J26" s="47">
        <f>IFERROR(' p.4-5'!N26/' p.4-5'!$H26-1,0)</f>
        <v>0.30655894293932406</v>
      </c>
      <c r="K26" s="22"/>
      <c r="L26" s="47">
        <f>IFERROR(' p.4-5'!P26/' p.4-5'!$H26-1,0)</f>
        <v>0.2630981329993658</v>
      </c>
      <c r="M26" s="22"/>
      <c r="N26" s="47">
        <f>IFERROR(' p.4-5'!R26/' p.4-5'!$H26-1,0)</f>
        <v>0.25722239654532508</v>
      </c>
      <c r="O26" s="22"/>
      <c r="P26" s="47">
        <f>IFERROR(' p.4-5'!T26/' p.4-5'!$H26-1,0)</f>
        <v>0.22934268093904664</v>
      </c>
      <c r="Q26" s="22"/>
    </row>
    <row r="27" spans="2:17" x14ac:dyDescent="0.2">
      <c r="B27" s="12">
        <f>MAX(B$11:B26)+1</f>
        <v>15</v>
      </c>
      <c r="C27" s="2"/>
      <c r="D27" s="21" t="s">
        <v>6</v>
      </c>
      <c r="E27" s="12"/>
      <c r="F27" s="47">
        <f>IFERROR(' p.4-5'!J27/' p.4-5'!$H27-1,0)</f>
        <v>-4.1887293628825928E-2</v>
      </c>
      <c r="G27" s="22"/>
      <c r="H27" s="47">
        <f>IFERROR(' p.4-5'!L27/' p.4-5'!$H27-1,0)</f>
        <v>-1.6515906181513995E-2</v>
      </c>
      <c r="I27" s="22"/>
      <c r="J27" s="47">
        <f>IFERROR(' p.4-5'!N27/' p.4-5'!$H27-1,0)</f>
        <v>1.432730118830583E-2</v>
      </c>
      <c r="K27" s="22"/>
      <c r="L27" s="47">
        <f>IFERROR(' p.4-5'!P27/' p.4-5'!$H27-1,0)</f>
        <v>-0.11328497923296488</v>
      </c>
      <c r="M27" s="22"/>
      <c r="N27" s="47">
        <f>IFERROR(' p.4-5'!R27/' p.4-5'!$H27-1,0)</f>
        <v>-0.11458817102681884</v>
      </c>
      <c r="O27" s="22"/>
      <c r="P27" s="47">
        <f>IFERROR(' p.4-5'!T27/' p.4-5'!$H27-1,0)</f>
        <v>-0.1075334064722222</v>
      </c>
      <c r="Q27" s="22"/>
    </row>
    <row r="28" spans="2:17" x14ac:dyDescent="0.2">
      <c r="B28" s="12">
        <f>MAX(B$11:B27)+1</f>
        <v>16</v>
      </c>
      <c r="C28" s="2"/>
      <c r="D28" s="21" t="s">
        <v>7</v>
      </c>
      <c r="E28" s="12"/>
      <c r="F28" s="47">
        <f>IFERROR(' p.4-5'!J28/' p.4-5'!$H28-1,0)</f>
        <v>7.0218397351484718E-3</v>
      </c>
      <c r="G28" s="22"/>
      <c r="H28" s="47">
        <f>IFERROR(' p.4-5'!L28/' p.4-5'!$H28-1,0)</f>
        <v>6.7971350838985867E-2</v>
      </c>
      <c r="I28" s="22"/>
      <c r="J28" s="47">
        <f>IFERROR(' p.4-5'!N28/' p.4-5'!$H28-1,0)</f>
        <v>0.13688210804665135</v>
      </c>
      <c r="K28" s="22"/>
      <c r="L28" s="47">
        <f>IFERROR(' p.4-5'!P28/' p.4-5'!$H28-1,0)</f>
        <v>-0.19496009163739447</v>
      </c>
      <c r="M28" s="22"/>
      <c r="N28" s="47">
        <f>IFERROR(' p.4-5'!R28/' p.4-5'!$H28-1,0)</f>
        <v>-0.19127193088795935</v>
      </c>
      <c r="O28" s="22"/>
      <c r="P28" s="47">
        <f>IFERROR(' p.4-5'!T28/' p.4-5'!$H28-1,0)</f>
        <v>-0.10609630854052776</v>
      </c>
      <c r="Q28" s="22"/>
    </row>
    <row r="29" spans="2:17" x14ac:dyDescent="0.2">
      <c r="B29" s="12">
        <f>MAX(B$11:B28)+1</f>
        <v>17</v>
      </c>
      <c r="C29" s="2"/>
      <c r="D29" s="21" t="s">
        <v>8</v>
      </c>
      <c r="E29" s="12"/>
      <c r="F29" s="47">
        <f>IFERROR(' p.4-5'!J29/' p.4-5'!$H29-1,0)</f>
        <v>-3.3512386759286805E-2</v>
      </c>
      <c r="G29" s="22"/>
      <c r="H29" s="47">
        <f>IFERROR(' p.4-5'!L29/' p.4-5'!$H29-1,0)</f>
        <v>-4.2054390413771348E-2</v>
      </c>
      <c r="I29" s="22"/>
      <c r="J29" s="47">
        <f>IFERROR(' p.4-5'!N29/' p.4-5'!$H29-1,0)</f>
        <v>-3.9948140211669814E-2</v>
      </c>
      <c r="K29" s="22"/>
      <c r="L29" s="47">
        <f>IFERROR(' p.4-5'!P29/' p.4-5'!$H29-1,0)</f>
        <v>-5.3943319035537174E-2</v>
      </c>
      <c r="M29" s="22"/>
      <c r="N29" s="47">
        <f>IFERROR(' p.4-5'!R29/' p.4-5'!$H29-1,0)</f>
        <v>-0.13239254963833968</v>
      </c>
      <c r="O29" s="22"/>
      <c r="P29" s="47">
        <f>IFERROR(' p.4-5'!T29/' p.4-5'!$H29-1,0)</f>
        <v>-4.5626934045148615E-2</v>
      </c>
      <c r="Q29" s="22"/>
    </row>
    <row r="30" spans="2:17" x14ac:dyDescent="0.2">
      <c r="B30" s="12">
        <f>MAX(B$11:B29)+1</f>
        <v>18</v>
      </c>
      <c r="C30" s="2"/>
      <c r="D30" s="21" t="s">
        <v>9</v>
      </c>
      <c r="E30" s="12"/>
      <c r="F30" s="47">
        <f>IFERROR(' p.4-5'!J30/' p.4-5'!$H30-1,0)</f>
        <v>-0.33064884427554797</v>
      </c>
      <c r="G30" s="22"/>
      <c r="H30" s="47">
        <f>IFERROR(' p.4-5'!L30/' p.4-5'!$H30-1,0)</f>
        <v>-0.38215272453159677</v>
      </c>
      <c r="I30" s="22"/>
      <c r="J30" s="47">
        <f>IFERROR(' p.4-5'!N30/' p.4-5'!$H30-1,0)</f>
        <v>-0.36045222580740155</v>
      </c>
      <c r="K30" s="22"/>
      <c r="L30" s="47">
        <f>IFERROR(' p.4-5'!P30/' p.4-5'!$H30-1,0)</f>
        <v>-0.40492326958745595</v>
      </c>
      <c r="M30" s="22"/>
      <c r="N30" s="47">
        <f>IFERROR(' p.4-5'!R30/' p.4-5'!$H30-1,0)</f>
        <v>-0.41888971570306988</v>
      </c>
      <c r="O30" s="22"/>
      <c r="P30" s="47">
        <f>IFERROR(' p.4-5'!T30/' p.4-5'!$H30-1,0)</f>
        <v>-0.42067065030735395</v>
      </c>
      <c r="Q30" s="22"/>
    </row>
    <row r="31" spans="2:17" x14ac:dyDescent="0.2">
      <c r="B31" s="12">
        <f>MAX(B$11:B30)+1</f>
        <v>19</v>
      </c>
      <c r="C31" s="2"/>
      <c r="D31" s="21" t="s">
        <v>10</v>
      </c>
      <c r="E31" s="12"/>
      <c r="F31" s="47">
        <f>IFERROR(' p.4-5'!J31/' p.4-5'!$H31-1,0)</f>
        <v>-0.33885975276148728</v>
      </c>
      <c r="G31" s="22"/>
      <c r="H31" s="47">
        <f>IFERROR(' p.4-5'!L31/' p.4-5'!$H31-1,0)</f>
        <v>-0.3433676292123079</v>
      </c>
      <c r="I31" s="22"/>
      <c r="J31" s="47">
        <f>IFERROR(' p.4-5'!N31/' p.4-5'!$H31-1,0)</f>
        <v>-0.32022490916477042</v>
      </c>
      <c r="K31" s="22"/>
      <c r="L31" s="47">
        <f>IFERROR(' p.4-5'!P31/' p.4-5'!$H31-1,0)</f>
        <v>-0.38347922577781413</v>
      </c>
      <c r="M31" s="22"/>
      <c r="N31" s="47">
        <f>IFERROR(' p.4-5'!R31/' p.4-5'!$H31-1,0)</f>
        <v>-0.38408438506793774</v>
      </c>
      <c r="O31" s="22"/>
      <c r="P31" s="47">
        <f>IFERROR(' p.4-5'!T31/' p.4-5'!$H31-1,0)</f>
        <v>-0.39292061958225466</v>
      </c>
      <c r="Q31" s="22"/>
    </row>
    <row r="32" spans="2:17" x14ac:dyDescent="0.2">
      <c r="B32" s="12">
        <f>MAX(B$11:B31)+1</f>
        <v>20</v>
      </c>
      <c r="C32" s="2"/>
      <c r="D32" s="21" t="s">
        <v>11</v>
      </c>
      <c r="E32" s="12"/>
      <c r="F32" s="47">
        <f>IFERROR(' p.4-5'!J32/' p.4-5'!$H32-1,0)</f>
        <v>-3.4085551301180406E-2</v>
      </c>
      <c r="G32" s="22"/>
      <c r="H32" s="47">
        <f>IFERROR(' p.4-5'!L32/' p.4-5'!$H32-1,0)</f>
        <v>-5.0238544210980285E-2</v>
      </c>
      <c r="I32" s="22"/>
      <c r="J32" s="47">
        <f>IFERROR(' p.4-5'!N32/' p.4-5'!$H32-1,0)</f>
        <v>4.2969182337668554E-2</v>
      </c>
      <c r="K32" s="22"/>
      <c r="L32" s="47">
        <f>IFERROR(' p.4-5'!P32/' p.4-5'!$H32-1,0)</f>
        <v>-0.23764310946427025</v>
      </c>
      <c r="M32" s="22"/>
      <c r="N32" s="47">
        <f>IFERROR(' p.4-5'!R32/' p.4-5'!$H32-1,0)</f>
        <v>-0.26714173140998443</v>
      </c>
      <c r="O32" s="22"/>
      <c r="P32" s="47">
        <f>IFERROR(' p.4-5'!T32/' p.4-5'!$H32-1,0)</f>
        <v>-0.203097903025522</v>
      </c>
      <c r="Q32" s="22"/>
    </row>
    <row r="33" spans="2:17" x14ac:dyDescent="0.2">
      <c r="B33" s="12">
        <f>MAX(B$11:B32)+1</f>
        <v>21</v>
      </c>
      <c r="C33" s="2"/>
      <c r="D33" s="1" t="s">
        <v>41</v>
      </c>
      <c r="E33" s="12"/>
      <c r="F33" s="48">
        <f>IFERROR(' p.4-5'!J33/' p.4-5'!$H33-1,0)</f>
        <v>8.2483406948730131E-3</v>
      </c>
      <c r="G33" s="20"/>
      <c r="H33" s="48">
        <f>IFERROR(' p.4-5'!L33/' p.4-5'!$H33-1,0)</f>
        <v>3.6254996894791169E-4</v>
      </c>
      <c r="I33" s="20"/>
      <c r="J33" s="48">
        <f>IFERROR(' p.4-5'!N33/' p.4-5'!$H33-1,0)</f>
        <v>9.2568432459396721E-3</v>
      </c>
      <c r="K33" s="20"/>
      <c r="L33" s="48">
        <f>IFERROR(' p.4-5'!P33/' p.4-5'!$H33-1,0)</f>
        <v>-2.8391573708085205E-2</v>
      </c>
      <c r="M33" s="20"/>
      <c r="N33" s="48">
        <f>IFERROR(' p.4-5'!R33/' p.4-5'!$H33-1,0)</f>
        <v>-4.2926404405770446E-2</v>
      </c>
      <c r="O33" s="20"/>
      <c r="P33" s="48">
        <f>IFERROR(' p.4-5'!T33/' p.4-5'!$H33-1,0)</f>
        <v>-2.1928189856997515E-2</v>
      </c>
      <c r="Q33" s="20"/>
    </row>
    <row r="34" spans="2:17" x14ac:dyDescent="0.2">
      <c r="B34" s="12"/>
      <c r="C34" s="2"/>
      <c r="D34" s="21"/>
      <c r="E34" s="12"/>
      <c r="F34" s="4"/>
      <c r="G34" s="4"/>
      <c r="H34" s="4"/>
      <c r="I34" s="4"/>
      <c r="J34" s="4"/>
      <c r="K34" s="4"/>
      <c r="L34" s="4"/>
      <c r="M34" s="4"/>
      <c r="N34" s="4"/>
      <c r="O34" s="4"/>
      <c r="P34" s="4"/>
      <c r="Q34" s="4"/>
    </row>
    <row r="35" spans="2:17" x14ac:dyDescent="0.2">
      <c r="B35" s="12">
        <f>MAX(B$11:B34)+1</f>
        <v>22</v>
      </c>
      <c r="C35" s="2"/>
      <c r="D35" s="1" t="s">
        <v>48</v>
      </c>
      <c r="E35" s="12"/>
      <c r="F35" s="48">
        <f>IFERROR(' p.4-5'!J35/' p.4-5'!$H35-1,0)</f>
        <v>1.3113417895741053E-2</v>
      </c>
      <c r="G35" s="20"/>
      <c r="H35" s="48">
        <f>IFERROR(' p.4-5'!L35/' p.4-5'!$H35-1,0)</f>
        <v>4.5655565922881891E-3</v>
      </c>
      <c r="I35" s="20"/>
      <c r="J35" s="48">
        <f>IFERROR(' p.4-5'!N35/' p.4-5'!$H35-1,0)</f>
        <v>1.3382143860276141E-2</v>
      </c>
      <c r="K35" s="20"/>
      <c r="L35" s="48">
        <f>IFERROR(' p.4-5'!P35/' p.4-5'!$H35-1,0)</f>
        <v>3.741089235885342E-3</v>
      </c>
      <c r="M35" s="20"/>
      <c r="N35" s="48">
        <f>IFERROR(' p.4-5'!R35/' p.4-5'!$H35-1,0)</f>
        <v>-1.0737696735974023E-3</v>
      </c>
      <c r="O35" s="20"/>
      <c r="P35" s="48">
        <f>IFERROR(' p.4-5'!T35/' p.4-5'!$H35-1,0)</f>
        <v>1.4541906474562216E-2</v>
      </c>
      <c r="Q35" s="20"/>
    </row>
    <row r="36" spans="2:17" x14ac:dyDescent="0.2">
      <c r="B36" s="12"/>
      <c r="C36" s="2"/>
      <c r="D36" s="21"/>
      <c r="E36" s="12"/>
      <c r="F36" s="4"/>
      <c r="G36" s="4"/>
      <c r="H36" s="4"/>
      <c r="I36" s="4"/>
      <c r="J36" s="4"/>
      <c r="K36" s="4"/>
      <c r="L36" s="4"/>
      <c r="M36" s="4"/>
      <c r="N36" s="4"/>
      <c r="O36" s="4"/>
      <c r="P36" s="4"/>
      <c r="Q36" s="4"/>
    </row>
    <row r="37" spans="2:17" x14ac:dyDescent="0.2">
      <c r="B37" s="12"/>
      <c r="C37" s="2"/>
      <c r="D37" s="21"/>
      <c r="E37" s="12"/>
      <c r="F37" s="4"/>
      <c r="G37" s="4"/>
      <c r="H37" s="4"/>
      <c r="I37" s="4"/>
      <c r="J37" s="4"/>
      <c r="K37" s="4"/>
      <c r="L37" s="4"/>
      <c r="M37" s="4"/>
      <c r="N37" s="4"/>
      <c r="O37" s="4"/>
      <c r="P37" s="4"/>
      <c r="Q37" s="4"/>
    </row>
    <row r="38" spans="2:17" x14ac:dyDescent="0.2">
      <c r="B38" s="12"/>
      <c r="C38" s="2"/>
      <c r="D38" s="18" t="s">
        <v>49</v>
      </c>
      <c r="E38" s="12"/>
      <c r="F38" s="12"/>
      <c r="G38" s="12"/>
      <c r="H38" s="12"/>
      <c r="I38" s="12"/>
      <c r="J38" s="12"/>
      <c r="K38" s="12"/>
      <c r="L38" s="12"/>
      <c r="M38" s="12"/>
      <c r="N38" s="12"/>
      <c r="O38" s="12"/>
      <c r="P38" s="12"/>
      <c r="Q38" s="12"/>
    </row>
    <row r="39" spans="2:17" x14ac:dyDescent="0.2">
      <c r="B39" s="12"/>
      <c r="C39" s="2"/>
      <c r="D39" s="21"/>
      <c r="E39" s="12"/>
      <c r="F39" s="4"/>
      <c r="G39" s="4"/>
      <c r="H39" s="4"/>
      <c r="I39" s="4"/>
      <c r="J39" s="4"/>
      <c r="K39" s="4"/>
      <c r="L39" s="4"/>
      <c r="M39" s="4"/>
      <c r="N39" s="4"/>
      <c r="O39" s="4"/>
      <c r="P39" s="4"/>
      <c r="Q39" s="4"/>
    </row>
    <row r="40" spans="2:17" x14ac:dyDescent="0.2">
      <c r="B40" s="12"/>
      <c r="C40" s="2"/>
      <c r="D40" s="18" t="s">
        <v>34</v>
      </c>
      <c r="E40" s="12"/>
      <c r="F40" s="20"/>
      <c r="G40" s="20"/>
      <c r="H40" s="20"/>
      <c r="I40" s="20"/>
      <c r="J40" s="20"/>
      <c r="K40" s="20"/>
      <c r="L40" s="20"/>
      <c r="M40" s="20"/>
      <c r="N40" s="20"/>
      <c r="O40" s="20"/>
      <c r="P40" s="20"/>
      <c r="Q40" s="20"/>
    </row>
    <row r="41" spans="2:17" x14ac:dyDescent="0.2">
      <c r="B41" s="12">
        <f>MAX(B$11:B40)+1</f>
        <v>23</v>
      </c>
      <c r="C41" s="2"/>
      <c r="D41" s="21" t="s">
        <v>73</v>
      </c>
      <c r="E41" s="12"/>
      <c r="F41" s="47">
        <f>IFERROR(' p.4-5'!J41/' p.4-5'!$H41-1,0)</f>
        <v>-0.21817056117427469</v>
      </c>
      <c r="G41" s="22"/>
      <c r="H41" s="47">
        <f>IFERROR(' p.4-5'!L41/' p.4-5'!$H41-1,0)</f>
        <v>-0.22517957455648963</v>
      </c>
      <c r="I41" s="22"/>
      <c r="J41" s="47">
        <f>IFERROR(' p.4-5'!N41/' p.4-5'!$H41-1,0)</f>
        <v>-0.21999067716571274</v>
      </c>
      <c r="K41" s="22"/>
      <c r="L41" s="47">
        <f>IFERROR(' p.4-5'!P41/' p.4-5'!$H41-1,0)</f>
        <v>-0.14474221276662669</v>
      </c>
      <c r="M41" s="22"/>
      <c r="N41" s="47">
        <f>IFERROR(' p.4-5'!R41/' p.4-5'!$H41-1,0)</f>
        <v>-9.9830369179759182E-2</v>
      </c>
      <c r="O41" s="22"/>
      <c r="P41" s="47">
        <f>IFERROR(' p.4-5'!T41/' p.4-5'!$H41-1,0)</f>
        <v>-0.18378250975710519</v>
      </c>
      <c r="Q41" s="22"/>
    </row>
    <row r="42" spans="2:17" x14ac:dyDescent="0.2">
      <c r="B42" s="12">
        <f>MAX(B$11:B41)+1</f>
        <v>24</v>
      </c>
      <c r="C42" s="2"/>
      <c r="D42" s="21" t="s">
        <v>74</v>
      </c>
      <c r="E42" s="12"/>
      <c r="F42" s="47">
        <f>IFERROR(' p.4-5'!J42/' p.4-5'!$H42-1,0)</f>
        <v>-0.22045732433635923</v>
      </c>
      <c r="G42" s="22"/>
      <c r="H42" s="47">
        <f>IFERROR(' p.4-5'!L42/' p.4-5'!$H42-1,0)</f>
        <v>-0.22857396144899134</v>
      </c>
      <c r="I42" s="22"/>
      <c r="J42" s="47">
        <f>IFERROR(' p.4-5'!N42/' p.4-5'!$H42-1,0)</f>
        <v>-0.21792137770422348</v>
      </c>
      <c r="K42" s="22"/>
      <c r="L42" s="47">
        <f>IFERROR(' p.4-5'!P42/' p.4-5'!$H42-1,0)</f>
        <v>4.0020842677447099E-2</v>
      </c>
      <c r="M42" s="22"/>
      <c r="N42" s="47">
        <f>IFERROR(' p.4-5'!R42/' p.4-5'!$H42-1,0)</f>
        <v>6.2833562879387461E-2</v>
      </c>
      <c r="O42" s="22"/>
      <c r="P42" s="47">
        <f>IFERROR(' p.4-5'!T42/' p.4-5'!$H42-1,0)</f>
        <v>-0.10482449798387283</v>
      </c>
      <c r="Q42" s="22"/>
    </row>
    <row r="43" spans="2:17" x14ac:dyDescent="0.2">
      <c r="B43" s="12">
        <f>MAX(B$11:B42)+1</f>
        <v>25</v>
      </c>
      <c r="C43" s="2"/>
      <c r="D43" s="21" t="s">
        <v>75</v>
      </c>
      <c r="E43" s="12"/>
      <c r="F43" s="47">
        <f>IFERROR(' p.4-5'!J43/' p.4-5'!$H43-1,0)</f>
        <v>-7.6478000545420199E-2</v>
      </c>
      <c r="G43" s="22"/>
      <c r="H43" s="47">
        <f>IFERROR(' p.4-5'!L43/' p.4-5'!$H43-1,0)</f>
        <v>-8.4083567982236707E-2</v>
      </c>
      <c r="I43" s="22"/>
      <c r="J43" s="47">
        <f>IFERROR(' p.4-5'!N43/' p.4-5'!$H43-1,0)</f>
        <v>-7.4995137241900767E-2</v>
      </c>
      <c r="K43" s="22"/>
      <c r="L43" s="47">
        <f>IFERROR(' p.4-5'!P43/' p.4-5'!$H43-1,0)</f>
        <v>-2.7042356623702468E-2</v>
      </c>
      <c r="M43" s="22"/>
      <c r="N43" s="47">
        <f>IFERROR(' p.4-5'!R43/' p.4-5'!$H43-1,0)</f>
        <v>2.5215576136971229E-2</v>
      </c>
      <c r="O43" s="22"/>
      <c r="P43" s="47">
        <f>IFERROR(' p.4-5'!T43/' p.4-5'!$H43-1,0)</f>
        <v>-5.6425705655165803E-2</v>
      </c>
      <c r="Q43" s="22"/>
    </row>
    <row r="44" spans="2:17" x14ac:dyDescent="0.2">
      <c r="B44" s="12">
        <f>MAX(B$11:B43)+1</f>
        <v>26</v>
      </c>
      <c r="C44" s="2"/>
      <c r="D44" s="21" t="s">
        <v>76</v>
      </c>
      <c r="E44" s="12"/>
      <c r="F44" s="47">
        <f>IFERROR(' p.4-5'!J44/' p.4-5'!$H44-1,0)</f>
        <v>-0.51331624485729688</v>
      </c>
      <c r="G44" s="22"/>
      <c r="H44" s="47">
        <f>IFERROR(' p.4-5'!L44/' p.4-5'!$H44-1,0)</f>
        <v>-0.51351702069958849</v>
      </c>
      <c r="I44" s="22"/>
      <c r="J44" s="47">
        <f>IFERROR(' p.4-5'!N44/' p.4-5'!$H44-1,0)</f>
        <v>-0.51264436215736109</v>
      </c>
      <c r="K44" s="22"/>
      <c r="L44" s="47">
        <f>IFERROR(' p.4-5'!P44/' p.4-5'!$H44-1,0)</f>
        <v>-0.51269961445894019</v>
      </c>
      <c r="M44" s="22"/>
      <c r="N44" s="47">
        <f>IFERROR(' p.4-5'!R44/' p.4-5'!$H44-1,0)</f>
        <v>-0.46454403562492019</v>
      </c>
      <c r="O44" s="22"/>
      <c r="P44" s="47">
        <f>IFERROR(' p.4-5'!T44/' p.4-5'!$H44-1,0)</f>
        <v>-0.53636460671160258</v>
      </c>
      <c r="Q44" s="22"/>
    </row>
    <row r="45" spans="2:17" x14ac:dyDescent="0.2">
      <c r="B45" s="12">
        <f>MAX(B$11:B44)+1</f>
        <v>27</v>
      </c>
      <c r="C45" s="2"/>
      <c r="D45" s="21" t="s">
        <v>77</v>
      </c>
      <c r="E45" s="12"/>
      <c r="F45" s="47">
        <f>IFERROR(' p.4-5'!J45/' p.4-5'!$H45-1,0)</f>
        <v>-0.1409411024572681</v>
      </c>
      <c r="G45" s="22"/>
      <c r="H45" s="47">
        <f>IFERROR(' p.4-5'!L45/' p.4-5'!$H45-1,0)</f>
        <v>-0.13423345577538082</v>
      </c>
      <c r="I45" s="22"/>
      <c r="J45" s="47">
        <f>IFERROR(' p.4-5'!N45/' p.4-5'!$H45-1,0)</f>
        <v>-0.13430315944128335</v>
      </c>
      <c r="K45" s="22"/>
      <c r="L45" s="47">
        <f>IFERROR(' p.4-5'!P45/' p.4-5'!$H45-1,0)</f>
        <v>-0.1478614392882972</v>
      </c>
      <c r="M45" s="22"/>
      <c r="N45" s="47">
        <f>IFERROR(' p.4-5'!R45/' p.4-5'!$H45-1,0)</f>
        <v>-4.9069292662620834E-2</v>
      </c>
      <c r="O45" s="22"/>
      <c r="P45" s="47">
        <f>IFERROR(' p.4-5'!T45/' p.4-5'!$H45-1,0)</f>
        <v>-0.13874147404167014</v>
      </c>
      <c r="Q45" s="22"/>
    </row>
    <row r="46" spans="2:17" x14ac:dyDescent="0.2">
      <c r="B46" s="12">
        <f>MAX(B$11:B45)+1</f>
        <v>28</v>
      </c>
      <c r="C46" s="2"/>
      <c r="D46" s="21" t="s">
        <v>78</v>
      </c>
      <c r="E46" s="12"/>
      <c r="F46" s="47">
        <f>IFERROR(' p.4-5'!J46/' p.4-5'!$H46-1,0)</f>
        <v>-9.2990710607845251E-2</v>
      </c>
      <c r="G46" s="22"/>
      <c r="H46" s="47">
        <f>IFERROR(' p.4-5'!L46/' p.4-5'!$H46-1,0)</f>
        <v>-0.10096799486776931</v>
      </c>
      <c r="I46" s="22"/>
      <c r="J46" s="47">
        <f>IFERROR(' p.4-5'!N46/' p.4-5'!$H46-1,0)</f>
        <v>-9.5102417211530899E-2</v>
      </c>
      <c r="K46" s="22"/>
      <c r="L46" s="47">
        <f>IFERROR(' p.4-5'!P46/' p.4-5'!$H46-1,0)</f>
        <v>-1.2177644144458322E-2</v>
      </c>
      <c r="M46" s="22"/>
      <c r="N46" s="47">
        <f>IFERROR(' p.4-5'!R46/' p.4-5'!$H46-1,0)</f>
        <v>4.1037926831660965E-2</v>
      </c>
      <c r="O46" s="22"/>
      <c r="P46" s="47">
        <f>IFERROR(' p.4-5'!T46/' p.4-5'!$H46-1,0)</f>
        <v>-5.5007283871299273E-2</v>
      </c>
      <c r="Q46" s="22"/>
    </row>
    <row r="47" spans="2:17" x14ac:dyDescent="0.2">
      <c r="B47" s="12">
        <f>MAX(B$11:B46)+1</f>
        <v>29</v>
      </c>
      <c r="C47" s="2"/>
      <c r="D47" s="21" t="s">
        <v>79</v>
      </c>
      <c r="E47" s="12"/>
      <c r="F47" s="47">
        <f>IFERROR(' p.4-5'!J47/' p.4-5'!$H47-1,0)</f>
        <v>-3.9510574206385263E-2</v>
      </c>
      <c r="G47" s="22"/>
      <c r="H47" s="47">
        <f>IFERROR(' p.4-5'!L47/' p.4-5'!$H47-1,0)</f>
        <v>-4.8096934533430891E-2</v>
      </c>
      <c r="I47" s="22"/>
      <c r="J47" s="47">
        <f>IFERROR(' p.4-5'!N47/' p.4-5'!$H47-1,0)</f>
        <v>-3.6630588867991087E-2</v>
      </c>
      <c r="K47" s="22"/>
      <c r="L47" s="47">
        <f>IFERROR(' p.4-5'!P47/' p.4-5'!$H47-1,0)</f>
        <v>0.23628098905376205</v>
      </c>
      <c r="M47" s="22"/>
      <c r="N47" s="47">
        <f>IFERROR(' p.4-5'!R47/' p.4-5'!$H47-1,0)</f>
        <v>0.26580225722444117</v>
      </c>
      <c r="O47" s="22"/>
      <c r="P47" s="47">
        <f>IFERROR(' p.4-5'!T47/' p.4-5'!$H47-1,0)</f>
        <v>8.6400396986632932E-2</v>
      </c>
      <c r="Q47" s="22"/>
    </row>
    <row r="48" spans="2:17" x14ac:dyDescent="0.2">
      <c r="B48" s="12">
        <f>MAX(B$11:B47)+1</f>
        <v>30</v>
      </c>
      <c r="C48" s="2"/>
      <c r="D48" s="21" t="s">
        <v>80</v>
      </c>
      <c r="E48" s="12"/>
      <c r="F48" s="47">
        <f>IFERROR(' p.4-5'!J48/' p.4-5'!$H48-1,0)</f>
        <v>0.13034931510090741</v>
      </c>
      <c r="G48" s="22"/>
      <c r="H48" s="47">
        <f>IFERROR(' p.4-5'!L48/' p.4-5'!$H48-1,0)</f>
        <v>0.14837338790107513</v>
      </c>
      <c r="I48" s="22"/>
      <c r="J48" s="47">
        <f>IFERROR(' p.4-5'!N48/' p.4-5'!$H48-1,0)</f>
        <v>0.16986625628946883</v>
      </c>
      <c r="K48" s="22"/>
      <c r="L48" s="47">
        <f>IFERROR(' p.4-5'!P48/' p.4-5'!$H48-1,0)</f>
        <v>0.53050724458259801</v>
      </c>
      <c r="M48" s="22"/>
      <c r="N48" s="47">
        <f>IFERROR(' p.4-5'!R48/' p.4-5'!$H48-1,0)</f>
        <v>0.54025622273933172</v>
      </c>
      <c r="O48" s="22"/>
      <c r="P48" s="47">
        <f>IFERROR(' p.4-5'!T48/' p.4-5'!$H48-1,0)</f>
        <v>0.30856207647732425</v>
      </c>
      <c r="Q48" s="22"/>
    </row>
    <row r="49" spans="2:17" x14ac:dyDescent="0.2">
      <c r="B49" s="12">
        <f>MAX(B$11:B48)+1</f>
        <v>31</v>
      </c>
      <c r="C49" s="2"/>
      <c r="D49" s="21" t="s">
        <v>81</v>
      </c>
      <c r="E49" s="12"/>
      <c r="F49" s="47">
        <f>IFERROR(' p.4-5'!J49/' p.4-5'!$H49-1,0)</f>
        <v>-0.39313702134434525</v>
      </c>
      <c r="G49" s="22"/>
      <c r="H49" s="47">
        <f>IFERROR(' p.4-5'!L49/' p.4-5'!$H49-1,0)</f>
        <v>-0.39391101625785363</v>
      </c>
      <c r="I49" s="22"/>
      <c r="J49" s="47">
        <f>IFERROR(' p.4-5'!N49/' p.4-5'!$H49-1,0)</f>
        <v>-0.38970258652801726</v>
      </c>
      <c r="K49" s="22"/>
      <c r="L49" s="47">
        <f>IFERROR(' p.4-5'!P49/' p.4-5'!$H49-1,0)</f>
        <v>-0.38468906552622595</v>
      </c>
      <c r="M49" s="22"/>
      <c r="N49" s="47">
        <f>IFERROR(' p.4-5'!R49/' p.4-5'!$H49-1,0)</f>
        <v>-0.36658326742602954</v>
      </c>
      <c r="O49" s="22"/>
      <c r="P49" s="47">
        <f>IFERROR(' p.4-5'!T49/' p.4-5'!$H49-1,0)</f>
        <v>-0.42199757392350146</v>
      </c>
      <c r="Q49" s="22"/>
    </row>
    <row r="50" spans="2:17" x14ac:dyDescent="0.2">
      <c r="B50" s="12">
        <f>MAX(B$11:B49)+1</f>
        <v>32</v>
      </c>
      <c r="C50" s="2"/>
      <c r="D50" s="21" t="s">
        <v>82</v>
      </c>
      <c r="E50" s="12"/>
      <c r="F50" s="47">
        <f>IFERROR(' p.4-5'!J50/' p.4-5'!$H50-1,0)</f>
        <v>-0.21772259612361966</v>
      </c>
      <c r="G50" s="22"/>
      <c r="H50" s="47">
        <f>IFERROR(' p.4-5'!L50/' p.4-5'!$H50-1,0)</f>
        <v>-0.21892148433815006</v>
      </c>
      <c r="I50" s="22"/>
      <c r="J50" s="47">
        <f>IFERROR(' p.4-5'!N50/' p.4-5'!$H50-1,0)</f>
        <v>-0.21806123657565923</v>
      </c>
      <c r="K50" s="22"/>
      <c r="L50" s="47">
        <f>IFERROR(' p.4-5'!P50/' p.4-5'!$H50-1,0)</f>
        <v>-0.22877207904595631</v>
      </c>
      <c r="M50" s="22"/>
      <c r="N50" s="47">
        <f>IFERROR(' p.4-5'!R50/' p.4-5'!$H50-1,0)</f>
        <v>-8.3571622901733922E-2</v>
      </c>
      <c r="O50" s="22"/>
      <c r="P50" s="47">
        <f>IFERROR(' p.4-5'!T50/' p.4-5'!$H50-1,0)</f>
        <v>-0.22202942377590151</v>
      </c>
      <c r="Q50" s="22"/>
    </row>
    <row r="51" spans="2:17" x14ac:dyDescent="0.2">
      <c r="B51" s="12">
        <f>MAX(B$11:B50)+1</f>
        <v>33</v>
      </c>
      <c r="C51" s="2"/>
      <c r="D51" s="1" t="s">
        <v>36</v>
      </c>
      <c r="E51" s="12"/>
      <c r="F51" s="48">
        <f>IFERROR(' p.4-5'!J51/' p.4-5'!$H51-1,0)</f>
        <v>-0.16751051872707257</v>
      </c>
      <c r="G51" s="20"/>
      <c r="H51" s="48">
        <f>IFERROR(' p.4-5'!L51/' p.4-5'!$H51-1,0)</f>
        <v>-0.17457057046203184</v>
      </c>
      <c r="I51" s="20"/>
      <c r="J51" s="48">
        <f>IFERROR(' p.4-5'!N51/' p.4-5'!$H51-1,0)</f>
        <v>-0.16834647023191029</v>
      </c>
      <c r="K51" s="20"/>
      <c r="L51" s="48">
        <f>IFERROR(' p.4-5'!P51/' p.4-5'!$H51-1,0)</f>
        <v>-6.9475365069747386E-2</v>
      </c>
      <c r="M51" s="20"/>
      <c r="N51" s="48">
        <f>IFERROR(' p.4-5'!R51/' p.4-5'!$H51-1,0)</f>
        <v>-2.3002651292564957E-2</v>
      </c>
      <c r="O51" s="20"/>
      <c r="P51" s="48">
        <f>IFERROR(' p.4-5'!T51/' p.4-5'!$H51-1,0)</f>
        <v>-0.12254547199110466</v>
      </c>
      <c r="Q51" s="20"/>
    </row>
    <row r="52" spans="2:17" x14ac:dyDescent="0.2">
      <c r="B52" s="12"/>
      <c r="C52" s="2"/>
      <c r="E52" s="12"/>
      <c r="F52" s="23"/>
      <c r="G52" s="20"/>
      <c r="H52" s="23"/>
      <c r="I52" s="20"/>
      <c r="J52" s="23"/>
      <c r="K52" s="20"/>
      <c r="L52" s="23"/>
      <c r="M52" s="20"/>
      <c r="N52" s="23"/>
      <c r="O52" s="20"/>
      <c r="P52" s="23"/>
      <c r="Q52" s="20"/>
    </row>
    <row r="53" spans="2:17" x14ac:dyDescent="0.2">
      <c r="B53" s="12"/>
      <c r="C53" s="2"/>
      <c r="D53" s="18" t="s">
        <v>35</v>
      </c>
      <c r="E53" s="12"/>
      <c r="F53" s="20"/>
      <c r="G53" s="20"/>
      <c r="H53" s="20"/>
      <c r="I53" s="20"/>
      <c r="J53" s="20"/>
      <c r="K53" s="20"/>
      <c r="L53" s="20"/>
      <c r="M53" s="20"/>
      <c r="N53" s="20"/>
      <c r="O53" s="20"/>
      <c r="P53" s="20"/>
      <c r="Q53" s="20"/>
    </row>
    <row r="54" spans="2:17" x14ac:dyDescent="0.2">
      <c r="B54" s="12">
        <f>MAX(B$11:B53)+1</f>
        <v>34</v>
      </c>
      <c r="C54" s="2"/>
      <c r="D54" s="21" t="s">
        <v>73</v>
      </c>
      <c r="E54" s="12"/>
      <c r="F54" s="47">
        <f>IFERROR(' p.4-5'!J54/' p.4-5'!$H54-1,0)</f>
        <v>-0.16198193637967473</v>
      </c>
      <c r="G54" s="22"/>
      <c r="H54" s="47">
        <f>IFERROR(' p.4-5'!L54/' p.4-5'!$H54-1,0)</f>
        <v>-0.16846973738696003</v>
      </c>
      <c r="I54" s="22"/>
      <c r="J54" s="47">
        <f>IFERROR(' p.4-5'!N54/' p.4-5'!$H54-1,0)</f>
        <v>-0.16354297164993747</v>
      </c>
      <c r="K54" s="22"/>
      <c r="L54" s="47">
        <f>IFERROR(' p.4-5'!P54/' p.4-5'!$H54-1,0)</f>
        <v>-9.4035462194984487E-2</v>
      </c>
      <c r="M54" s="22"/>
      <c r="N54" s="47">
        <f>IFERROR(' p.4-5'!R54/' p.4-5'!$H54-1,0)</f>
        <v>-4.1799090824809038E-2</v>
      </c>
      <c r="O54" s="22"/>
      <c r="P54" s="47">
        <f>IFERROR(' p.4-5'!T54/' p.4-5'!$H54-1,0)</f>
        <v>-6.7752717362437376E-2</v>
      </c>
      <c r="Q54" s="22"/>
    </row>
    <row r="55" spans="2:17" x14ac:dyDescent="0.2">
      <c r="B55" s="12">
        <f>MAX(B$11:B54)+1</f>
        <v>35</v>
      </c>
      <c r="C55" s="2"/>
      <c r="D55" s="21" t="s">
        <v>74</v>
      </c>
      <c r="E55" s="12"/>
      <c r="F55" s="47">
        <f>IFERROR(' p.4-5'!J55/' p.4-5'!$H55-1,0)</f>
        <v>-0.27103766807981822</v>
      </c>
      <c r="G55" s="22"/>
      <c r="H55" s="47">
        <f>IFERROR(' p.4-5'!L55/' p.4-5'!$H55-1,0)</f>
        <v>-0.2795468169386548</v>
      </c>
      <c r="I55" s="22"/>
      <c r="J55" s="47">
        <f>IFERROR(' p.4-5'!N55/' p.4-5'!$H55-1,0)</f>
        <v>-0.26861855212141039</v>
      </c>
      <c r="K55" s="22"/>
      <c r="L55" s="47">
        <f>IFERROR(' p.4-5'!P55/' p.4-5'!$H55-1,0)</f>
        <v>1.6131670294439182E-3</v>
      </c>
      <c r="M55" s="22"/>
      <c r="N55" s="47">
        <f>IFERROR(' p.4-5'!R55/' p.4-5'!$H55-1,0)</f>
        <v>2.0167907481674519E-2</v>
      </c>
      <c r="O55" s="22"/>
      <c r="P55" s="47">
        <f>IFERROR(' p.4-5'!T55/' p.4-5'!$H55-1,0)</f>
        <v>6.9788612749553725E-2</v>
      </c>
      <c r="Q55" s="22"/>
    </row>
    <row r="56" spans="2:17" x14ac:dyDescent="0.2">
      <c r="B56" s="12">
        <f>MAX(B$11:B55)+1</f>
        <v>36</v>
      </c>
      <c r="C56" s="2"/>
      <c r="D56" s="21" t="s">
        <v>75</v>
      </c>
      <c r="E56" s="12"/>
      <c r="F56" s="47">
        <f>IFERROR(' p.4-5'!J56/' p.4-5'!$H56-1,0)</f>
        <v>-0.20120919778886281</v>
      </c>
      <c r="G56" s="22"/>
      <c r="H56" s="47">
        <f>IFERROR(' p.4-5'!L56/' p.4-5'!$H56-1,0)</f>
        <v>-0.19404594110687179</v>
      </c>
      <c r="I56" s="22"/>
      <c r="J56" s="47">
        <f>IFERROR(' p.4-5'!N56/' p.4-5'!$H56-1,0)</f>
        <v>-0.18157324255403684</v>
      </c>
      <c r="K56" s="22"/>
      <c r="L56" s="47">
        <f>IFERROR(' p.4-5'!P56/' p.4-5'!$H56-1,0)</f>
        <v>3.3816331118952547E-2</v>
      </c>
      <c r="M56" s="22"/>
      <c r="N56" s="47">
        <f>IFERROR(' p.4-5'!R56/' p.4-5'!$H56-1,0)</f>
        <v>0.14665910654419667</v>
      </c>
      <c r="O56" s="22"/>
      <c r="P56" s="47">
        <f>IFERROR(' p.4-5'!T56/' p.4-5'!$H56-1,0)</f>
        <v>6.1091843254058809E-2</v>
      </c>
      <c r="Q56" s="22"/>
    </row>
    <row r="57" spans="2:17" x14ac:dyDescent="0.2">
      <c r="B57" s="12">
        <f>MAX(B$11:B56)+1</f>
        <v>37</v>
      </c>
      <c r="C57" s="2"/>
      <c r="D57" s="21" t="s">
        <v>76</v>
      </c>
      <c r="E57" s="12"/>
      <c r="F57" s="47">
        <f>IFERROR(' p.4-5'!J57/' p.4-5'!$H57-1,0)</f>
        <v>0.84265336231961463</v>
      </c>
      <c r="G57" s="22"/>
      <c r="H57" s="47">
        <f>IFERROR(' p.4-5'!L57/' p.4-5'!$H57-1,0)</f>
        <v>0.84245735085154205</v>
      </c>
      <c r="I57" s="22"/>
      <c r="J57" s="47">
        <f>IFERROR(' p.4-5'!N57/' p.4-5'!$H57-1,0)</f>
        <v>0.84303936140627123</v>
      </c>
      <c r="K57" s="22"/>
      <c r="L57" s="47">
        <f>IFERROR(' p.4-5'!P57/' p.4-5'!$H57-1,0)</f>
        <v>0.84131442178033966</v>
      </c>
      <c r="M57" s="22"/>
      <c r="N57" s="47">
        <f>IFERROR(' p.4-5'!R57/' p.4-5'!$H57-1,0)</f>
        <v>1.1462435168161242</v>
      </c>
      <c r="O57" s="22"/>
      <c r="P57" s="47">
        <f>IFERROR(' p.4-5'!T57/' p.4-5'!$H57-1,0)</f>
        <v>0.84623590919900815</v>
      </c>
      <c r="Q57" s="22"/>
    </row>
    <row r="58" spans="2:17" x14ac:dyDescent="0.2">
      <c r="B58" s="12">
        <f>MAX(B$11:B57)+1</f>
        <v>38</v>
      </c>
      <c r="C58" s="2"/>
      <c r="D58" s="21" t="s">
        <v>77</v>
      </c>
      <c r="E58" s="12"/>
      <c r="F58" s="47">
        <f>IFERROR(' p.4-5'!J58/' p.4-5'!$H58-1,0)</f>
        <v>-0.13128826554213957</v>
      </c>
      <c r="G58" s="22"/>
      <c r="H58" s="47">
        <f>IFERROR(' p.4-5'!L58/' p.4-5'!$H58-1,0)</f>
        <v>-0.12446159695674452</v>
      </c>
      <c r="I58" s="22"/>
      <c r="J58" s="47">
        <f>IFERROR(' p.4-5'!N58/' p.4-5'!$H58-1,0)</f>
        <v>-0.12453253745925896</v>
      </c>
      <c r="K58" s="22"/>
      <c r="L58" s="47">
        <f>IFERROR(' p.4-5'!P58/' p.4-5'!$H58-1,0)</f>
        <v>-0.13832348017964791</v>
      </c>
      <c r="M58" s="22"/>
      <c r="N58" s="47">
        <f>IFERROR(' p.4-5'!R58/' p.4-5'!$H58-1,0)</f>
        <v>-3.7809349427041727E-2</v>
      </c>
      <c r="O58" s="22"/>
      <c r="P58" s="47">
        <f>IFERROR(' p.4-5'!T58/' p.4-5'!$H58-1,0)</f>
        <v>-0.12904960645401975</v>
      </c>
      <c r="Q58" s="22"/>
    </row>
    <row r="59" spans="2:17" x14ac:dyDescent="0.2">
      <c r="B59" s="12">
        <f>MAX(B$11:B58)+1</f>
        <v>39</v>
      </c>
      <c r="C59" s="2"/>
      <c r="D59" s="1" t="s">
        <v>37</v>
      </c>
      <c r="E59" s="12"/>
      <c r="F59" s="48">
        <f>IFERROR(' p.4-5'!J59/' p.4-5'!$H59-1,0)</f>
        <v>-0.17728075535592402</v>
      </c>
      <c r="G59" s="20"/>
      <c r="H59" s="48">
        <f>IFERROR(' p.4-5'!L59/' p.4-5'!$H59-1,0)</f>
        <v>-0.18277934433369392</v>
      </c>
      <c r="I59" s="20"/>
      <c r="J59" s="48">
        <f>IFERROR(' p.4-5'!N59/' p.4-5'!$H59-1,0)</f>
        <v>-0.1764338928237964</v>
      </c>
      <c r="K59" s="20"/>
      <c r="L59" s="48">
        <f>IFERROR(' p.4-5'!P59/' p.4-5'!$H59-1,0)</f>
        <v>-6.6708111276351345E-2</v>
      </c>
      <c r="M59" s="20"/>
      <c r="N59" s="48">
        <f>IFERROR(' p.4-5'!R59/' p.4-5'!$H59-1,0)</f>
        <v>-1.3067252669374363E-2</v>
      </c>
      <c r="O59" s="20"/>
      <c r="P59" s="48">
        <f>IFERROR(' p.4-5'!T59/' p.4-5'!$H59-1,0)</f>
        <v>-3.4418741054292323E-2</v>
      </c>
      <c r="Q59" s="20"/>
    </row>
    <row r="60" spans="2:17" x14ac:dyDescent="0.2">
      <c r="B60" s="12"/>
      <c r="C60" s="2"/>
      <c r="D60" s="21"/>
      <c r="E60" s="12"/>
      <c r="F60" s="4"/>
      <c r="G60" s="4"/>
      <c r="H60" s="4"/>
      <c r="I60" s="4"/>
      <c r="J60" s="4"/>
      <c r="K60" s="4"/>
      <c r="L60" s="4"/>
      <c r="M60" s="4"/>
      <c r="N60" s="4"/>
      <c r="O60" s="4"/>
      <c r="P60" s="4"/>
      <c r="Q60" s="4"/>
    </row>
    <row r="61" spans="2:17" x14ac:dyDescent="0.2">
      <c r="B61" s="12">
        <f>MAX(B$11:B60)+1</f>
        <v>40</v>
      </c>
      <c r="C61" s="2"/>
      <c r="D61" s="1" t="s">
        <v>50</v>
      </c>
      <c r="E61" s="12"/>
      <c r="F61" s="48">
        <f>IFERROR(' p.4-5'!J61/' p.4-5'!$H61-1,0)</f>
        <v>-0.17070243317694189</v>
      </c>
      <c r="G61" s="20"/>
      <c r="H61" s="48">
        <f>IFERROR(' p.4-5'!L61/' p.4-5'!$H61-1,0)</f>
        <v>-0.17725235852224053</v>
      </c>
      <c r="I61" s="20"/>
      <c r="J61" s="48">
        <f>IFERROR(' p.4-5'!N61/' p.4-5'!$H61-1,0)</f>
        <v>-0.17098861310048841</v>
      </c>
      <c r="K61" s="20"/>
      <c r="L61" s="48">
        <f>IFERROR(' p.4-5'!P61/' p.4-5'!$H61-1,0)</f>
        <v>-6.857130944600609E-2</v>
      </c>
      <c r="M61" s="20"/>
      <c r="N61" s="48">
        <f>IFERROR(' p.4-5'!R61/' p.4-5'!$H61-1,0)</f>
        <v>-1.9756778788625251E-2</v>
      </c>
      <c r="O61" s="20"/>
      <c r="P61" s="48">
        <f>IFERROR(' p.4-5'!T61/' p.4-5'!$H61-1,0)</f>
        <v>-9.375466614037431E-2</v>
      </c>
      <c r="Q61" s="20"/>
    </row>
    <row r="62" spans="2:17" x14ac:dyDescent="0.2">
      <c r="B62" s="12"/>
      <c r="C62" s="2"/>
      <c r="D62" s="2"/>
      <c r="E62" s="12"/>
      <c r="F62" s="19"/>
      <c r="G62" s="24"/>
      <c r="H62" s="19"/>
      <c r="I62" s="24"/>
      <c r="J62" s="19"/>
      <c r="K62" s="24"/>
      <c r="L62" s="19"/>
      <c r="M62" s="24"/>
      <c r="N62" s="19"/>
      <c r="O62" s="24"/>
      <c r="P62" s="19"/>
      <c r="Q62" s="24"/>
    </row>
    <row r="63" spans="2:17" x14ac:dyDescent="0.2">
      <c r="B63" s="12"/>
      <c r="C63" s="2"/>
      <c r="D63" s="2"/>
      <c r="E63" s="12"/>
      <c r="F63" s="19"/>
      <c r="G63" s="25"/>
      <c r="H63" s="19"/>
      <c r="I63" s="25"/>
      <c r="J63" s="19"/>
      <c r="K63" s="25"/>
      <c r="L63" s="19"/>
      <c r="M63" s="25"/>
      <c r="N63" s="19"/>
      <c r="O63" s="25"/>
      <c r="P63" s="19"/>
      <c r="Q63" s="25"/>
    </row>
    <row r="64" spans="2:17" x14ac:dyDescent="0.2">
      <c r="B64" s="12"/>
      <c r="C64" s="2"/>
      <c r="D64" s="18" t="s">
        <v>51</v>
      </c>
      <c r="E64" s="12"/>
      <c r="F64" s="12"/>
      <c r="G64" s="12"/>
      <c r="H64" s="12"/>
      <c r="I64" s="12"/>
      <c r="J64" s="12"/>
      <c r="K64" s="12"/>
      <c r="L64" s="12"/>
      <c r="M64" s="12"/>
      <c r="N64" s="12"/>
      <c r="O64" s="12"/>
      <c r="P64" s="12"/>
      <c r="Q64" s="12"/>
    </row>
    <row r="65" spans="2:17" x14ac:dyDescent="0.2">
      <c r="B65" s="12"/>
      <c r="C65" s="2"/>
      <c r="D65" s="21"/>
      <c r="E65" s="12"/>
      <c r="F65" s="4"/>
      <c r="G65" s="4"/>
      <c r="H65" s="4"/>
      <c r="I65" s="4"/>
      <c r="J65" s="4"/>
      <c r="K65" s="4"/>
      <c r="L65" s="4"/>
      <c r="M65" s="4"/>
      <c r="N65" s="4"/>
      <c r="O65" s="4"/>
      <c r="P65" s="4"/>
      <c r="Q65" s="4"/>
    </row>
    <row r="66" spans="2:17" x14ac:dyDescent="0.2">
      <c r="B66" s="12"/>
      <c r="C66" s="2"/>
      <c r="D66" s="26" t="s">
        <v>38</v>
      </c>
      <c r="E66" s="12"/>
      <c r="F66" s="19"/>
      <c r="G66" s="24"/>
      <c r="H66" s="19"/>
      <c r="I66" s="24"/>
      <c r="J66" s="19"/>
      <c r="K66" s="24"/>
      <c r="L66" s="19"/>
      <c r="M66" s="24"/>
      <c r="N66" s="19"/>
      <c r="O66" s="24"/>
      <c r="P66" s="19"/>
      <c r="Q66" s="24"/>
    </row>
    <row r="67" spans="2:17" x14ac:dyDescent="0.2">
      <c r="B67" s="12">
        <f>MAX(B$11:B66)+1</f>
        <v>41</v>
      </c>
      <c r="C67" s="2"/>
      <c r="D67" s="27" t="s">
        <v>13</v>
      </c>
      <c r="E67" s="12"/>
      <c r="F67" s="47">
        <f>IFERROR(' p.4-5'!J67/' p.4-5'!$H67-1,0)</f>
        <v>2.7249091259896607E-2</v>
      </c>
      <c r="G67" s="22"/>
      <c r="H67" s="47">
        <f>IFERROR(' p.4-5'!L67/' p.4-5'!$H67-1,0)</f>
        <v>1.8346103969416605E-2</v>
      </c>
      <c r="I67" s="22"/>
      <c r="J67" s="47">
        <f>IFERROR(' p.4-5'!N67/' p.4-5'!$H67-1,0)</f>
        <v>2.4927204245906776E-2</v>
      </c>
      <c r="K67" s="22"/>
      <c r="L67" s="47">
        <f>IFERROR(' p.4-5'!P67/' p.4-5'!$H67-1,0)</f>
        <v>1.5182374691882217E-3</v>
      </c>
      <c r="M67" s="22"/>
      <c r="N67" s="47">
        <f>IFERROR(' p.4-5'!R67/' p.4-5'!$H67-1,0)</f>
        <v>-1.2975415379833488E-2</v>
      </c>
      <c r="O67" s="22"/>
      <c r="P67" s="47">
        <f>IFERROR(' p.4-5'!T67/' p.4-5'!$H67-1,0)</f>
        <v>7.1621098638767755E-3</v>
      </c>
      <c r="Q67" s="22"/>
    </row>
    <row r="68" spans="2:17" x14ac:dyDescent="0.2">
      <c r="B68" s="12">
        <f>MAX(B$11:B67)+1</f>
        <v>42</v>
      </c>
      <c r="C68" s="2"/>
      <c r="D68" s="27" t="s">
        <v>14</v>
      </c>
      <c r="E68" s="12"/>
      <c r="F68" s="47">
        <f>IFERROR(' p.4-5'!J68/' p.4-5'!$H68-1,0)</f>
        <v>6.4326713986068151E-2</v>
      </c>
      <c r="G68" s="22"/>
      <c r="H68" s="47">
        <f>IFERROR(' p.4-5'!L68/' p.4-5'!$H68-1,0)</f>
        <v>5.2978621534909509E-2</v>
      </c>
      <c r="I68" s="22"/>
      <c r="J68" s="47">
        <f>IFERROR(' p.4-5'!N68/' p.4-5'!$H68-1,0)</f>
        <v>6.7763069483062655E-2</v>
      </c>
      <c r="K68" s="22"/>
      <c r="L68" s="47">
        <f>IFERROR(' p.4-5'!P68/' p.4-5'!$H68-1,0)</f>
        <v>-1.269437326863454E-2</v>
      </c>
      <c r="M68" s="22"/>
      <c r="N68" s="47">
        <f>IFERROR(' p.4-5'!R68/' p.4-5'!$H68-1,0)</f>
        <v>-2.5556469876317101E-2</v>
      </c>
      <c r="O68" s="22"/>
      <c r="P68" s="47">
        <f>IFERROR(' p.4-5'!T68/' p.4-5'!$H68-1,0)</f>
        <v>-5.5909907299918071E-3</v>
      </c>
      <c r="Q68" s="22"/>
    </row>
    <row r="69" spans="2:17" x14ac:dyDescent="0.2">
      <c r="B69" s="12">
        <f>MAX(B$11:B68)+1</f>
        <v>43</v>
      </c>
      <c r="C69" s="2"/>
      <c r="D69" s="27" t="s">
        <v>68</v>
      </c>
      <c r="E69" s="12"/>
      <c r="F69" s="47">
        <f>IFERROR(' p.4-5'!J69/' p.4-5'!$H69-1,0)</f>
        <v>-4.7375893397587188E-2</v>
      </c>
      <c r="G69" s="22"/>
      <c r="H69" s="47">
        <f>IFERROR(' p.4-5'!L69/' p.4-5'!$H69-1,0)</f>
        <v>-2.5653199977022978E-2</v>
      </c>
      <c r="I69" s="22"/>
      <c r="J69" s="47">
        <f>IFERROR(' p.4-5'!N69/' p.4-5'!$H69-1,0)</f>
        <v>1.3733335815129255E-3</v>
      </c>
      <c r="K69" s="22"/>
      <c r="L69" s="47">
        <f>IFERROR(' p.4-5'!P69/' p.4-5'!$H69-1,0)</f>
        <v>-0.10417044553004029</v>
      </c>
      <c r="M69" s="22"/>
      <c r="N69" s="47">
        <f>IFERROR(' p.4-5'!R69/' p.4-5'!$H69-1,0)</f>
        <v>-0.10613588556729814</v>
      </c>
      <c r="O69" s="22"/>
      <c r="P69" s="47">
        <f>IFERROR(' p.4-5'!T69/' p.4-5'!$H69-1,0)</f>
        <v>-9.7422545343417766E-2</v>
      </c>
      <c r="Q69" s="22"/>
    </row>
    <row r="70" spans="2:17" x14ac:dyDescent="0.2">
      <c r="B70" s="12">
        <f>MAX(B$11:B69)+1</f>
        <v>44</v>
      </c>
      <c r="C70" s="2"/>
      <c r="D70" s="27" t="s">
        <v>69</v>
      </c>
      <c r="E70" s="12"/>
      <c r="F70" s="47">
        <f>IFERROR(' p.4-5'!J70/' p.4-5'!$H70-1,0)</f>
        <v>-0.57021039263203488</v>
      </c>
      <c r="G70" s="22"/>
      <c r="H70" s="47">
        <f>IFERROR(' p.4-5'!L70/' p.4-5'!$H70-1,0)</f>
        <v>-0.57160223746039107</v>
      </c>
      <c r="I70" s="22"/>
      <c r="J70" s="47">
        <f>IFERROR(' p.4-5'!N70/' p.4-5'!$H70-1,0)</f>
        <v>-0.56671218890019648</v>
      </c>
      <c r="K70" s="22"/>
      <c r="L70" s="47">
        <f>IFERROR(' p.4-5'!P70/' p.4-5'!$H70-1,0)</f>
        <v>-0.57719579066490312</v>
      </c>
      <c r="M70" s="22"/>
      <c r="N70" s="47">
        <f>IFERROR(' p.4-5'!R70/' p.4-5'!$H70-1,0)</f>
        <v>-0.57138680828526478</v>
      </c>
      <c r="O70" s="22"/>
      <c r="P70" s="47">
        <f>IFERROR(' p.4-5'!T70/' p.4-5'!$H70-1,0)</f>
        <v>-0.54915011970329664</v>
      </c>
      <c r="Q70" s="22"/>
    </row>
    <row r="71" spans="2:17" x14ac:dyDescent="0.2">
      <c r="B71" s="12">
        <f>MAX(B$11:B70)+1</f>
        <v>45</v>
      </c>
      <c r="C71" s="2"/>
      <c r="D71" s="27" t="s">
        <v>70</v>
      </c>
      <c r="E71" s="12"/>
      <c r="F71" s="47">
        <f>IFERROR(' p.4-5'!J71/' p.4-5'!$H71-1,0)</f>
        <v>-0.106157876212155</v>
      </c>
      <c r="G71" s="22"/>
      <c r="H71" s="47">
        <f>IFERROR(' p.4-5'!L71/' p.4-5'!$H71-1,0)</f>
        <v>-9.0882676922502958E-2</v>
      </c>
      <c r="I71" s="22"/>
      <c r="J71" s="47">
        <f>IFERROR(' p.4-5'!N71/' p.4-5'!$H71-1,0)</f>
        <v>-6.9751190480877856E-2</v>
      </c>
      <c r="K71" s="22"/>
      <c r="L71" s="47">
        <f>IFERROR(' p.4-5'!P71/' p.4-5'!$H71-1,0)</f>
        <v>-0.14706648368734299</v>
      </c>
      <c r="M71" s="22"/>
      <c r="N71" s="47">
        <f>IFERROR(' p.4-5'!R71/' p.4-5'!$H71-1,0)</f>
        <v>-0.15077448535359306</v>
      </c>
      <c r="O71" s="22"/>
      <c r="P71" s="47">
        <f>IFERROR(' p.4-5'!T71/' p.4-5'!$H71-1,0)</f>
        <v>-0.12649131845653239</v>
      </c>
      <c r="Q71" s="22"/>
    </row>
    <row r="72" spans="2:17" x14ac:dyDescent="0.2">
      <c r="B72" s="12">
        <f>MAX(B$11:B71)+1</f>
        <v>46</v>
      </c>
      <c r="C72" s="2"/>
      <c r="D72" s="27" t="s">
        <v>71</v>
      </c>
      <c r="E72" s="12"/>
      <c r="F72" s="47">
        <f>IFERROR(' p.4-5'!J72/' p.4-5'!$H72-1,0)</f>
        <v>-6.610516461388527E-2</v>
      </c>
      <c r="G72" s="22"/>
      <c r="H72" s="47">
        <f>IFERROR(' p.4-5'!L72/' p.4-5'!$H72-1,0)</f>
        <v>-7.5437463859331255E-2</v>
      </c>
      <c r="I72" s="22"/>
      <c r="J72" s="47">
        <f>IFERROR(' p.4-5'!N72/' p.4-5'!$H72-1,0)</f>
        <v>-2.3458526497016186E-2</v>
      </c>
      <c r="K72" s="22"/>
      <c r="L72" s="47">
        <f>IFERROR(' p.4-5'!P72/' p.4-5'!$H72-1,0)</f>
        <v>-0.17407105319232763</v>
      </c>
      <c r="M72" s="22"/>
      <c r="N72" s="47">
        <f>IFERROR(' p.4-5'!R72/' p.4-5'!$H72-1,0)</f>
        <v>-0.18613913955216876</v>
      </c>
      <c r="O72" s="22"/>
      <c r="P72" s="47">
        <f>IFERROR(' p.4-5'!T72/' p.4-5'!$H72-1,0)</f>
        <v>-0.19736385917636812</v>
      </c>
      <c r="Q72" s="22"/>
    </row>
    <row r="73" spans="2:17" x14ac:dyDescent="0.2">
      <c r="B73" s="12">
        <f>MAX(B$11:B72)+1</f>
        <v>47</v>
      </c>
      <c r="C73" s="2"/>
      <c r="D73" s="27" t="s">
        <v>83</v>
      </c>
      <c r="E73" s="12"/>
      <c r="F73" s="47">
        <f>IFERROR(' p.4-5'!J73/' p.4-5'!$H73-1,0)</f>
        <v>9.2281510156845714E-2</v>
      </c>
      <c r="G73" s="22"/>
      <c r="H73" s="47">
        <f>IFERROR(' p.4-5'!L73/' p.4-5'!$H73-1,0)</f>
        <v>0.11991755596189613</v>
      </c>
      <c r="I73" s="22"/>
      <c r="J73" s="47">
        <f>IFERROR(' p.4-5'!N73/' p.4-5'!$H73-1,0)</f>
        <v>0.1546841981275493</v>
      </c>
      <c r="K73" s="22"/>
      <c r="L73" s="47">
        <f>IFERROR(' p.4-5'!P73/' p.4-5'!$H73-1,0)</f>
        <v>6.3090965411298772E-3</v>
      </c>
      <c r="M73" s="22"/>
      <c r="N73" s="47">
        <f>IFERROR(' p.4-5'!R73/' p.4-5'!$H73-1,0)</f>
        <v>3.5727946367742902E-3</v>
      </c>
      <c r="O73" s="22"/>
      <c r="P73" s="47">
        <f>IFERROR(' p.4-5'!T73/' p.4-5'!$H73-1,0)</f>
        <v>-5.1209502890875003E-2</v>
      </c>
      <c r="Q73" s="22"/>
    </row>
    <row r="74" spans="2:17" x14ac:dyDescent="0.2">
      <c r="B74" s="12">
        <f>MAX(B$11:B73)+1</f>
        <v>48</v>
      </c>
      <c r="C74" s="2"/>
      <c r="D74" s="27" t="s">
        <v>84</v>
      </c>
      <c r="E74" s="12"/>
      <c r="F74" s="47">
        <f>IFERROR(' p.4-5'!J74/' p.4-5'!$H74-1,0)</f>
        <v>0.4141671055828291</v>
      </c>
      <c r="G74" s="22"/>
      <c r="H74" s="47">
        <f>IFERROR(' p.4-5'!L74/' p.4-5'!$H74-1,0)</f>
        <v>0.3911976193196911</v>
      </c>
      <c r="I74" s="22"/>
      <c r="J74" s="47">
        <f>IFERROR(' p.4-5'!N74/' p.4-5'!$H74-1,0)</f>
        <v>0.48538535020585094</v>
      </c>
      <c r="K74" s="22"/>
      <c r="L74" s="47">
        <f>IFERROR(' p.4-5'!P74/' p.4-5'!$H74-1,0)</f>
        <v>0.21146337683963967</v>
      </c>
      <c r="M74" s="22"/>
      <c r="N74" s="47">
        <f>IFERROR(' p.4-5'!R74/' p.4-5'!$H74-1,0)</f>
        <v>0.18669781245626327</v>
      </c>
      <c r="O74" s="22"/>
      <c r="P74" s="47">
        <f>IFERROR(' p.4-5'!T74/' p.4-5'!$H74-1,0)</f>
        <v>0.16012307073541443</v>
      </c>
      <c r="Q74" s="22"/>
    </row>
    <row r="75" spans="2:17" x14ac:dyDescent="0.2">
      <c r="B75" s="12">
        <f>MAX(B$11:B74)+1</f>
        <v>49</v>
      </c>
      <c r="C75" s="2"/>
      <c r="D75" s="27" t="s">
        <v>15</v>
      </c>
      <c r="E75" s="12"/>
      <c r="F75" s="47">
        <f>IFERROR(' p.4-5'!J75/' p.4-5'!$H75-1,0)</f>
        <v>0.14126080863440782</v>
      </c>
      <c r="G75" s="22"/>
      <c r="H75" s="47">
        <f>IFERROR(' p.4-5'!L75/' p.4-5'!$H75-1,0)</f>
        <v>0.20133598897438243</v>
      </c>
      <c r="I75" s="22"/>
      <c r="J75" s="47">
        <f>IFERROR(' p.4-5'!N75/' p.4-5'!$H75-1,0)</f>
        <v>0.24273223463655347</v>
      </c>
      <c r="K75" s="22"/>
      <c r="L75" s="47">
        <f>IFERROR(' p.4-5'!P75/' p.4-5'!$H75-1,0)</f>
        <v>0.18817634290645247</v>
      </c>
      <c r="M75" s="22"/>
      <c r="N75" s="47">
        <f>IFERROR(' p.4-5'!R75/' p.4-5'!$H75-1,0)</f>
        <v>0.23731563620698304</v>
      </c>
      <c r="O75" s="22"/>
      <c r="P75" s="47">
        <f>IFERROR(' p.4-5'!T75/' p.4-5'!$H75-1,0)</f>
        <v>-2.0073756524496833E-3</v>
      </c>
      <c r="Q75" s="22"/>
    </row>
    <row r="76" spans="2:17" x14ac:dyDescent="0.2">
      <c r="B76" s="12">
        <f>MAX(B$11:B75)+1</f>
        <v>50</v>
      </c>
      <c r="D76" s="27" t="s">
        <v>64</v>
      </c>
      <c r="E76" s="12"/>
      <c r="F76" s="47">
        <f>IFERROR(' p.4-5'!J76/' p.4-5'!$H76-1,0)</f>
        <v>0.33320270362624882</v>
      </c>
      <c r="G76" s="22"/>
      <c r="H76" s="47">
        <f>IFERROR(' p.4-5'!L76/' p.4-5'!$H76-1,0)</f>
        <v>0.44486340736297247</v>
      </c>
      <c r="I76" s="22"/>
      <c r="J76" s="47">
        <f>IFERROR(' p.4-5'!N76/' p.4-5'!$H76-1,0)</f>
        <v>0.1242390453869846</v>
      </c>
      <c r="K76" s="22"/>
      <c r="L76" s="47">
        <f>IFERROR(' p.4-5'!P76/' p.4-5'!$H76-1,0)</f>
        <v>0.34526077360414908</v>
      </c>
      <c r="M76" s="22"/>
      <c r="N76" s="47">
        <f>IFERROR(' p.4-5'!R76/' p.4-5'!$H76-1,0)</f>
        <v>0.39887289853599017</v>
      </c>
      <c r="O76" s="22"/>
      <c r="P76" s="47">
        <f>IFERROR(' p.4-5'!T76/' p.4-5'!$H76-1,0)</f>
        <v>0.17778639849318578</v>
      </c>
      <c r="Q76" s="22"/>
    </row>
    <row r="77" spans="2:17" x14ac:dyDescent="0.2">
      <c r="B77" s="12">
        <f>MAX(B$11:B76)+1</f>
        <v>51</v>
      </c>
      <c r="D77" s="27" t="s">
        <v>65</v>
      </c>
      <c r="E77" s="12"/>
      <c r="F77" s="47">
        <f>IFERROR(' p.4-5'!J77/' p.4-5'!$H77-1,0)</f>
        <v>-0.62520983298395683</v>
      </c>
      <c r="G77" s="22"/>
      <c r="H77" s="47">
        <f>IFERROR(' p.4-5'!L77/' p.4-5'!$H77-1,0)</f>
        <v>-0.3313813825385028</v>
      </c>
      <c r="I77" s="22"/>
      <c r="J77" s="47">
        <f>IFERROR(' p.4-5'!N77/' p.4-5'!$H77-1,0)</f>
        <v>-0.62520983401915364</v>
      </c>
      <c r="K77" s="22"/>
      <c r="L77" s="47">
        <f>IFERROR(' p.4-5'!P77/' p.4-5'!$H77-1,0)</f>
        <v>-0.63056980014689246</v>
      </c>
      <c r="M77" s="22"/>
      <c r="N77" s="47">
        <f>IFERROR(' p.4-5'!R77/' p.4-5'!$H77-1,0)</f>
        <v>-0.58128441350650062</v>
      </c>
      <c r="O77" s="22"/>
      <c r="P77" s="47">
        <f>IFERROR(' p.4-5'!T77/' p.4-5'!$H77-1,0)</f>
        <v>-0.62506105677162849</v>
      </c>
      <c r="Q77" s="22"/>
    </row>
    <row r="78" spans="2:17" x14ac:dyDescent="0.2">
      <c r="B78" s="12">
        <f>MAX(B$11:B77)+1</f>
        <v>52</v>
      </c>
      <c r="D78" s="27" t="s">
        <v>66</v>
      </c>
      <c r="E78" s="12"/>
      <c r="F78" s="47">
        <f>IFERROR(' p.4-5'!J78/' p.4-5'!$H78-1,0)</f>
        <v>1.5103051599782757E-2</v>
      </c>
      <c r="G78" s="22"/>
      <c r="H78" s="47">
        <f>IFERROR(' p.4-5'!L78/' p.4-5'!$H78-1,0)</f>
        <v>0.39099110042660001</v>
      </c>
      <c r="I78" s="22"/>
      <c r="J78" s="47">
        <f>IFERROR(' p.4-5'!N78/' p.4-5'!$H78-1,0)</f>
        <v>-1.0073918744832988E-2</v>
      </c>
      <c r="K78" s="22"/>
      <c r="L78" s="47">
        <f>IFERROR(' p.4-5'!P78/' p.4-5'!$H78-1,0)</f>
        <v>0.23131428367029927</v>
      </c>
      <c r="M78" s="22"/>
      <c r="N78" s="47">
        <f>IFERROR(' p.4-5'!R78/' p.4-5'!$H78-1,0)</f>
        <v>0.30172177213189544</v>
      </c>
      <c r="O78" s="22"/>
      <c r="P78" s="47">
        <f>IFERROR(' p.4-5'!T78/' p.4-5'!$H78-1,0)</f>
        <v>4.2143421839279771E-2</v>
      </c>
      <c r="Q78" s="22"/>
    </row>
    <row r="79" spans="2:17" x14ac:dyDescent="0.2">
      <c r="B79" s="12">
        <f>MAX(B$11:B78)+1</f>
        <v>53</v>
      </c>
      <c r="D79" s="27" t="s">
        <v>67</v>
      </c>
      <c r="E79" s="12"/>
      <c r="F79" s="47">
        <f>IFERROR(' p.4-5'!J79/' p.4-5'!$H79-1,0)</f>
        <v>7.3344320839541233E-4</v>
      </c>
      <c r="G79" s="22"/>
      <c r="H79" s="47">
        <f>IFERROR(' p.4-5'!L79/' p.4-5'!$H79-1,0)</f>
        <v>0.82149174086557908</v>
      </c>
      <c r="I79" s="22"/>
      <c r="J79" s="47">
        <f>IFERROR(' p.4-5'!N79/' p.4-5'!$H79-1,0)</f>
        <v>7.3343845815077024E-4</v>
      </c>
      <c r="K79" s="22"/>
      <c r="L79" s="47">
        <f>IFERROR(' p.4-5'!P79/' p.4-5'!$H79-1,0)</f>
        <v>-1.1753259355121726E-3</v>
      </c>
      <c r="M79" s="22"/>
      <c r="N79" s="47">
        <f>IFERROR(' p.4-5'!R79/' p.4-5'!$H79-1,0)</f>
        <v>0.22462890660507084</v>
      </c>
      <c r="O79" s="22"/>
      <c r="P79" s="47">
        <f>IFERROR(' p.4-5'!T79/' p.4-5'!$H79-1,0)</f>
        <v>1.4160789077797276E-3</v>
      </c>
      <c r="Q79" s="22"/>
    </row>
    <row r="80" spans="2:17" x14ac:dyDescent="0.2">
      <c r="B80" s="12">
        <f>MAX(B$11:B79)+1</f>
        <v>54</v>
      </c>
      <c r="D80" s="27" t="s">
        <v>16</v>
      </c>
      <c r="E80" s="12"/>
      <c r="F80" s="47">
        <f>IFERROR(' p.4-5'!J80/' p.4-5'!$H80-1,0)</f>
        <v>4.8465699052638866E-2</v>
      </c>
      <c r="G80" s="22"/>
      <c r="H80" s="47">
        <f>IFERROR(' p.4-5'!L80/' p.4-5'!$H80-1,0)</f>
        <v>0.49574153236643448</v>
      </c>
      <c r="I80" s="22"/>
      <c r="J80" s="47">
        <f>IFERROR(' p.4-5'!N80/' p.4-5'!$H80-1,0)</f>
        <v>0.11807620821612108</v>
      </c>
      <c r="K80" s="22"/>
      <c r="L80" s="47">
        <f>IFERROR(' p.4-5'!P80/' p.4-5'!$H80-1,0)</f>
        <v>0.62859987580803622</v>
      </c>
      <c r="M80" s="22"/>
      <c r="N80" s="47">
        <f>IFERROR(' p.4-5'!R80/' p.4-5'!$H80-1,0)</f>
        <v>0.6615492343173377</v>
      </c>
      <c r="O80" s="22"/>
      <c r="P80" s="47">
        <f>IFERROR(' p.4-5'!T80/' p.4-5'!$H80-1,0)</f>
        <v>5.8740612529850189E-2</v>
      </c>
      <c r="Q80" s="22"/>
    </row>
    <row r="81" spans="2:17" x14ac:dyDescent="0.2">
      <c r="B81" s="12">
        <f>MAX(B$11:B80)+1</f>
        <v>55</v>
      </c>
      <c r="C81" s="2"/>
      <c r="D81" s="2" t="s">
        <v>39</v>
      </c>
      <c r="F81" s="48">
        <f>IFERROR(' p.4-5'!J81/' p.4-5'!$H81-1,0)</f>
        <v>3.3876167877979313E-2</v>
      </c>
      <c r="G81" s="20"/>
      <c r="H81" s="48">
        <f>IFERROR(' p.4-5'!L81/' p.4-5'!$H81-1,0)</f>
        <v>5.2844984476371648E-2</v>
      </c>
      <c r="I81" s="20"/>
      <c r="J81" s="48">
        <f>IFERROR(' p.4-5'!N81/' p.4-5'!$H81-1,0)</f>
        <v>3.3450892398343868E-2</v>
      </c>
      <c r="K81" s="20"/>
      <c r="L81" s="48">
        <f>IFERROR(' p.4-5'!P81/' p.4-5'!$H81-1,0)</f>
        <v>1.6561867880666936E-2</v>
      </c>
      <c r="M81" s="20"/>
      <c r="N81" s="48">
        <f>IFERROR(' p.4-5'!R81/' p.4-5'!$H81-1,0)</f>
        <v>8.9415041990708044E-3</v>
      </c>
      <c r="O81" s="20"/>
      <c r="P81" s="48">
        <f>IFERROR(' p.4-5'!T81/' p.4-5'!$H81-1,0)</f>
        <v>4.2592329712893839E-3</v>
      </c>
      <c r="Q81" s="20"/>
    </row>
    <row r="82" spans="2:17" x14ac:dyDescent="0.2">
      <c r="B82" s="12"/>
      <c r="C82" s="2"/>
      <c r="D82" s="21"/>
      <c r="E82" s="12"/>
      <c r="F82" s="4"/>
      <c r="G82" s="4"/>
      <c r="H82" s="4"/>
      <c r="I82" s="4"/>
      <c r="J82" s="4"/>
      <c r="K82" s="4"/>
      <c r="L82" s="4"/>
      <c r="M82" s="4"/>
      <c r="N82" s="4"/>
      <c r="O82" s="4"/>
      <c r="P82" s="4"/>
      <c r="Q82" s="4"/>
    </row>
    <row r="83" spans="2:17" x14ac:dyDescent="0.2">
      <c r="B83" s="12">
        <f>MAX(B$11:B82)+1</f>
        <v>56</v>
      </c>
      <c r="C83" s="2"/>
      <c r="D83" s="1" t="s">
        <v>52</v>
      </c>
      <c r="E83" s="12"/>
      <c r="F83" s="48">
        <f>IFERROR(' p.4-5'!J83/' p.4-5'!$H83-1,0)</f>
        <v>3.3876167877979313E-2</v>
      </c>
      <c r="G83" s="20"/>
      <c r="H83" s="48">
        <f>IFERROR(' p.4-5'!L83/' p.4-5'!$H83-1,0)</f>
        <v>5.2844984476371648E-2</v>
      </c>
      <c r="I83" s="20"/>
      <c r="J83" s="48">
        <f>IFERROR(' p.4-5'!N83/' p.4-5'!$H83-1,0)</f>
        <v>3.3450892398343868E-2</v>
      </c>
      <c r="K83" s="20"/>
      <c r="L83" s="48">
        <f>IFERROR(' p.4-5'!P83/' p.4-5'!$H83-1,0)</f>
        <v>1.6561867880666936E-2</v>
      </c>
      <c r="M83" s="20"/>
      <c r="N83" s="48">
        <f>IFERROR(' p.4-5'!R83/' p.4-5'!$H83-1,0)</f>
        <v>8.9415041990708044E-3</v>
      </c>
      <c r="O83" s="20"/>
      <c r="P83" s="48">
        <f>IFERROR(' p.4-5'!T83/' p.4-5'!$H83-1,0)</f>
        <v>4.2592329712893839E-3</v>
      </c>
      <c r="Q83" s="20"/>
    </row>
    <row r="84" spans="2:17" x14ac:dyDescent="0.2">
      <c r="B84" s="3"/>
      <c r="C84" s="2"/>
      <c r="D84" s="12"/>
      <c r="F84" s="19"/>
      <c r="G84" s="25"/>
      <c r="H84" s="19"/>
      <c r="I84" s="25"/>
      <c r="J84" s="19"/>
      <c r="K84" s="25"/>
      <c r="L84" s="19"/>
      <c r="M84" s="25"/>
      <c r="N84" s="19"/>
      <c r="O84" s="25"/>
      <c r="P84" s="19"/>
      <c r="Q84" s="25"/>
    </row>
    <row r="85" spans="2:17" x14ac:dyDescent="0.2">
      <c r="B85" s="12">
        <f>MAX(B$11:B84)+1</f>
        <v>57</v>
      </c>
      <c r="C85" s="2"/>
      <c r="D85" s="10" t="s">
        <v>33</v>
      </c>
      <c r="F85" s="48">
        <f>IFERROR(' p.4-5'!J85/' p.4-5'!$H85-1,0)</f>
        <v>-1.293948726066585E-5</v>
      </c>
      <c r="G85" s="20"/>
      <c r="H85" s="48">
        <f>IFERROR(' p.4-5'!L85/' p.4-5'!$H85-1,0)</f>
        <v>-1.3128072225865317E-5</v>
      </c>
      <c r="I85" s="20"/>
      <c r="J85" s="48">
        <f>IFERROR(' p.4-5'!N85/' p.4-5'!$H85-1,0)</f>
        <v>-1.3088231989977217E-5</v>
      </c>
      <c r="K85" s="20"/>
      <c r="L85" s="48">
        <f>IFERROR(' p.4-5'!P85/' p.4-5'!$H85-1,0)</f>
        <v>-1.3124370701667054E-5</v>
      </c>
      <c r="M85" s="20"/>
      <c r="N85" s="48">
        <f>IFERROR(' p.4-5'!R85/' p.4-5'!$H85-1,0)</f>
        <v>-1.2995823141404017E-5</v>
      </c>
      <c r="O85" s="20"/>
      <c r="P85" s="48">
        <f>IFERROR(' p.4-5'!T85/' p.4-5'!$H85-1,0)</f>
        <v>-1.2943405704124444E-5</v>
      </c>
      <c r="Q85" s="20"/>
    </row>
    <row r="86" spans="2:17" x14ac:dyDescent="0.2">
      <c r="B86" s="12"/>
      <c r="C86" s="2"/>
      <c r="D86" s="2"/>
      <c r="E86" s="12"/>
    </row>
    <row r="87" spans="2:17" x14ac:dyDescent="0.2">
      <c r="B87" s="12"/>
      <c r="C87" s="2"/>
      <c r="D87" s="26" t="s">
        <v>18</v>
      </c>
      <c r="E87" s="12"/>
      <c r="F87" s="19"/>
      <c r="G87" s="28"/>
      <c r="H87" s="19"/>
      <c r="I87" s="28"/>
      <c r="J87" s="19"/>
      <c r="K87" s="28"/>
      <c r="L87" s="19"/>
      <c r="M87" s="28"/>
      <c r="N87" s="19"/>
      <c r="O87" s="28"/>
      <c r="P87" s="19"/>
      <c r="Q87" s="28"/>
    </row>
    <row r="88" spans="2:17" x14ac:dyDescent="0.2">
      <c r="B88" s="12">
        <f>MAX(B$11:B87)+1</f>
        <v>58</v>
      </c>
      <c r="C88" s="2"/>
      <c r="D88" s="21" t="s">
        <v>28</v>
      </c>
      <c r="F88" s="47">
        <f>IFERROR(' p.4-5'!J88/' p.4-5'!$H88-1,0)</f>
        <v>0</v>
      </c>
      <c r="G88" s="22"/>
      <c r="H88" s="47">
        <f>IFERROR(' p.4-5'!L88/' p.4-5'!$H88-1,0)</f>
        <v>0</v>
      </c>
      <c r="I88" s="22"/>
      <c r="J88" s="47">
        <f>IFERROR(' p.4-5'!N88/' p.4-5'!$H88-1,0)</f>
        <v>0</v>
      </c>
      <c r="K88" s="22"/>
      <c r="L88" s="47">
        <f>IFERROR(' p.4-5'!P88/' p.4-5'!$H88-1,0)</f>
        <v>0</v>
      </c>
      <c r="M88" s="22"/>
      <c r="N88" s="47">
        <f>IFERROR(' p.4-5'!R88/' p.4-5'!$H88-1,0)</f>
        <v>0</v>
      </c>
      <c r="O88" s="22"/>
      <c r="P88" s="47">
        <f>IFERROR(' p.4-5'!T88/' p.4-5'!$H88-1,0)</f>
        <v>0</v>
      </c>
      <c r="Q88" s="22"/>
    </row>
    <row r="89" spans="2:17" x14ac:dyDescent="0.2">
      <c r="B89" s="12">
        <f>MAX(B$11:B88)+1</f>
        <v>59</v>
      </c>
      <c r="C89" s="2"/>
      <c r="D89" s="21" t="s">
        <v>29</v>
      </c>
      <c r="E89" s="12"/>
      <c r="F89" s="47">
        <f>IFERROR(' p.4-5'!J89/' p.4-5'!$H89-1,0)</f>
        <v>2.8810257930333982E-4</v>
      </c>
      <c r="G89" s="22"/>
      <c r="H89" s="47">
        <f>IFERROR(' p.4-5'!L89/' p.4-5'!$H89-1,0)</f>
        <v>2.8810257930333982E-4</v>
      </c>
      <c r="I89" s="22"/>
      <c r="J89" s="47">
        <f>IFERROR(' p.4-5'!N89/' p.4-5'!$H89-1,0)</f>
        <v>2.8810257930333982E-4</v>
      </c>
      <c r="K89" s="22"/>
      <c r="L89" s="47">
        <f>IFERROR(' p.4-5'!P89/' p.4-5'!$H89-1,0)</f>
        <v>2.8810254501476784E-4</v>
      </c>
      <c r="M89" s="22"/>
      <c r="N89" s="47">
        <f>IFERROR(' p.4-5'!R89/' p.4-5'!$H89-1,0)</f>
        <v>2.8810254501476784E-4</v>
      </c>
      <c r="O89" s="22"/>
      <c r="P89" s="47">
        <f>IFERROR(' p.4-5'!T89/' p.4-5'!$H89-1,0)</f>
        <v>2.8810254501476784E-4</v>
      </c>
      <c r="Q89" s="22"/>
    </row>
    <row r="90" spans="2:17" x14ac:dyDescent="0.2">
      <c r="B90" s="12">
        <f>MAX(B$11:B89)+1</f>
        <v>60</v>
      </c>
      <c r="C90" s="2"/>
      <c r="D90" s="21" t="s">
        <v>25</v>
      </c>
      <c r="F90" s="47">
        <f>IFERROR(' p.4-5'!J90/' p.4-5'!$H90-1,0)</f>
        <v>0</v>
      </c>
      <c r="G90" s="22"/>
      <c r="H90" s="47">
        <f>IFERROR(' p.4-5'!L90/' p.4-5'!$H90-1,0)</f>
        <v>0</v>
      </c>
      <c r="I90" s="22"/>
      <c r="J90" s="47">
        <f>IFERROR(' p.4-5'!N90/' p.4-5'!$H90-1,0)</f>
        <v>0</v>
      </c>
      <c r="K90" s="22"/>
      <c r="L90" s="47">
        <f>IFERROR(' p.4-5'!P90/' p.4-5'!$H90-1,0)</f>
        <v>0</v>
      </c>
      <c r="M90" s="22"/>
      <c r="N90" s="47">
        <f>IFERROR(' p.4-5'!R90/' p.4-5'!$H90-1,0)</f>
        <v>0</v>
      </c>
      <c r="O90" s="22"/>
      <c r="P90" s="47">
        <f>IFERROR(' p.4-5'!T90/' p.4-5'!$H90-1,0)</f>
        <v>0</v>
      </c>
      <c r="Q90" s="22"/>
    </row>
    <row r="91" spans="2:17" x14ac:dyDescent="0.2">
      <c r="B91" s="12">
        <f>MAX(B$11:B90)+1</f>
        <v>61</v>
      </c>
      <c r="C91" s="2"/>
      <c r="D91" s="27" t="s">
        <v>32</v>
      </c>
      <c r="E91" s="12"/>
      <c r="F91" s="47">
        <f>IFERROR(' p.4-5'!J91/' p.4-5'!$H91-1,0)</f>
        <v>5.2880228971008414E-4</v>
      </c>
      <c r="G91" s="22"/>
      <c r="H91" s="47">
        <f>IFERROR(' p.4-5'!L91/' p.4-5'!$H91-1,0)</f>
        <v>5.2880228971008414E-4</v>
      </c>
      <c r="I91" s="22"/>
      <c r="J91" s="47">
        <f>IFERROR(' p.4-5'!N91/' p.4-5'!$H91-1,0)</f>
        <v>5.2880657031972866E-4</v>
      </c>
      <c r="K91" s="22"/>
      <c r="L91" s="47">
        <f>IFERROR(' p.4-5'!P91/' p.4-5'!$H91-1,0)</f>
        <v>5.2876232051435323E-4</v>
      </c>
      <c r="M91" s="22"/>
      <c r="N91" s="47">
        <f>IFERROR(' p.4-5'!R91/' p.4-5'!$H91-1,0)</f>
        <v>5.2876232051435323E-4</v>
      </c>
      <c r="O91" s="22"/>
      <c r="P91" s="47">
        <f>IFERROR(' p.4-5'!T91/' p.4-5'!$H91-1,0)</f>
        <v>5.2876233260246153E-4</v>
      </c>
      <c r="Q91" s="22"/>
    </row>
    <row r="92" spans="2:17" x14ac:dyDescent="0.2">
      <c r="B92" s="12">
        <f>MAX(B$11:B91)+1</f>
        <v>62</v>
      </c>
      <c r="C92" s="2"/>
      <c r="D92" s="27" t="s">
        <v>21</v>
      </c>
      <c r="E92" s="29"/>
      <c r="F92" s="47">
        <f>IFERROR(' p.4-5'!J92/' p.4-5'!$H92-1,0)</f>
        <v>-2.2803952226535529E-7</v>
      </c>
      <c r="G92" s="22"/>
      <c r="H92" s="47">
        <f>IFERROR(' p.4-5'!L92/' p.4-5'!$H92-1,0)</f>
        <v>-2.2803952226535529E-7</v>
      </c>
      <c r="I92" s="22"/>
      <c r="J92" s="47">
        <f>IFERROR(' p.4-5'!N92/' p.4-5'!$H92-1,0)</f>
        <v>-2.2803952226535529E-7</v>
      </c>
      <c r="K92" s="22"/>
      <c r="L92" s="47">
        <f>IFERROR(' p.4-5'!P92/' p.4-5'!$H92-1,0)</f>
        <v>-2.2803952226535529E-7</v>
      </c>
      <c r="M92" s="22"/>
      <c r="N92" s="47">
        <f>IFERROR(' p.4-5'!R92/' p.4-5'!$H92-1,0)</f>
        <v>-2.2803952226535529E-7</v>
      </c>
      <c r="O92" s="22"/>
      <c r="P92" s="47">
        <f>IFERROR(' p.4-5'!T92/' p.4-5'!$H92-1,0)</f>
        <v>-2.2803952226535529E-7</v>
      </c>
      <c r="Q92" s="22"/>
    </row>
    <row r="93" spans="2:17" x14ac:dyDescent="0.2">
      <c r="B93" s="12">
        <f>MAX(B$11:B92)+1</f>
        <v>63</v>
      </c>
      <c r="C93" s="2"/>
      <c r="D93" s="27" t="s">
        <v>31</v>
      </c>
      <c r="E93" s="12"/>
      <c r="F93" s="47">
        <f>IFERROR(' p.4-5'!J93/' p.4-5'!$H93-1,0)</f>
        <v>2.116928642557081E-4</v>
      </c>
      <c r="G93" s="22"/>
      <c r="H93" s="47">
        <f>IFERROR(' p.4-5'!L93/' p.4-5'!$H93-1,0)</f>
        <v>2.116928642557081E-4</v>
      </c>
      <c r="I93" s="22"/>
      <c r="J93" s="47">
        <f>IFERROR(' p.4-5'!N93/' p.4-5'!$H93-1,0)</f>
        <v>2.1169463320913628E-4</v>
      </c>
      <c r="K93" s="22"/>
      <c r="L93" s="47">
        <f>IFERROR(' p.4-5'!P93/' p.4-5'!$H93-1,0)</f>
        <v>2.1168214453726186E-4</v>
      </c>
      <c r="M93" s="22"/>
      <c r="N93" s="47">
        <f>IFERROR(' p.4-5'!R93/' p.4-5'!$H93-1,0)</f>
        <v>2.1168214453726186E-4</v>
      </c>
      <c r="O93" s="22"/>
      <c r="P93" s="47">
        <f>IFERROR(' p.4-5'!T93/' p.4-5'!$H93-1,0)</f>
        <v>2.1168214953259934E-4</v>
      </c>
      <c r="Q93" s="22"/>
    </row>
    <row r="94" spans="2:17" x14ac:dyDescent="0.2">
      <c r="B94" s="12">
        <f>MAX(B$11:B93)+1</f>
        <v>64</v>
      </c>
      <c r="C94" s="2"/>
      <c r="D94" s="27" t="s">
        <v>19</v>
      </c>
      <c r="E94" s="12"/>
      <c r="F94" s="47">
        <f>IFERROR(' p.4-5'!J94/' p.4-5'!$H94-1,0)</f>
        <v>2.7848232136284956E-4</v>
      </c>
      <c r="G94" s="22"/>
      <c r="H94" s="47">
        <f>IFERROR(' p.4-5'!L94/' p.4-5'!$H94-1,0)</f>
        <v>2.7848232136284956E-4</v>
      </c>
      <c r="I94" s="22"/>
      <c r="J94" s="47">
        <f>IFERROR(' p.4-5'!N94/' p.4-5'!$H94-1,0)</f>
        <v>2.7848465143720524E-4</v>
      </c>
      <c r="K94" s="22"/>
      <c r="L94" s="47">
        <f>IFERROR(' p.4-5'!P94/' p.4-5'!$H94-1,0)</f>
        <v>2.784682012966222E-4</v>
      </c>
      <c r="M94" s="22"/>
      <c r="N94" s="47">
        <f>IFERROR(' p.4-5'!R94/' p.4-5'!$H94-1,0)</f>
        <v>2.784682012966222E-4</v>
      </c>
      <c r="O94" s="22"/>
      <c r="P94" s="47">
        <f>IFERROR(' p.4-5'!T94/' p.4-5'!$H94-1,0)</f>
        <v>2.7846820787646998E-4</v>
      </c>
      <c r="Q94" s="22"/>
    </row>
    <row r="95" spans="2:17" x14ac:dyDescent="0.2">
      <c r="B95" s="12">
        <f>MAX(B$11:B94)+1</f>
        <v>65</v>
      </c>
      <c r="D95" s="27" t="s">
        <v>20</v>
      </c>
      <c r="E95" s="29"/>
      <c r="F95" s="47">
        <f>IFERROR(' p.4-5'!J95/' p.4-5'!$H95-1,0)</f>
        <v>2.3200378377019604E-4</v>
      </c>
      <c r="G95" s="22"/>
      <c r="H95" s="47">
        <f>IFERROR(' p.4-5'!L95/' p.4-5'!$H95-1,0)</f>
        <v>5.3347134787418149E-4</v>
      </c>
      <c r="I95" s="22"/>
      <c r="J95" s="47">
        <f>IFERROR(' p.4-5'!N95/' p.4-5'!$H95-1,0)</f>
        <v>5.3347365850320294E-4</v>
      </c>
      <c r="K95" s="22"/>
      <c r="L95" s="47">
        <f>IFERROR(' p.4-5'!P95/' p.4-5'!$H95-1,0)</f>
        <v>5.3347360324851323E-4</v>
      </c>
      <c r="M95" s="22"/>
      <c r="N95" s="47">
        <f>IFERROR(' p.4-5'!R95/' p.4-5'!$H95-1,0)</f>
        <v>4.776352336259837E-4</v>
      </c>
      <c r="O95" s="22"/>
      <c r="P95" s="47">
        <f>IFERROR(' p.4-5'!T95/' p.4-5'!$H95-1,0)</f>
        <v>5.3347129261971382E-4</v>
      </c>
      <c r="Q95" s="22"/>
    </row>
    <row r="96" spans="2:17" x14ac:dyDescent="0.2">
      <c r="B96" s="12">
        <f>MAX(B$11:B95)+1</f>
        <v>66</v>
      </c>
      <c r="D96" s="2" t="s">
        <v>22</v>
      </c>
      <c r="F96" s="48">
        <f>IFERROR(' p.4-5'!J96/' p.4-5'!$H96-1,0)</f>
        <v>4.2635827919701441E-4</v>
      </c>
      <c r="G96" s="20"/>
      <c r="H96" s="48">
        <f>IFERROR(' p.4-5'!L96/' p.4-5'!$H96-1,0)</f>
        <v>4.2751802045581933E-4</v>
      </c>
      <c r="I96" s="20"/>
      <c r="J96" s="48">
        <f>IFERROR(' p.4-5'!N96/' p.4-5'!$H96-1,0)</f>
        <v>4.2752119586286774E-4</v>
      </c>
      <c r="K96" s="20"/>
      <c r="L96" s="48">
        <f>IFERROR(' p.4-5'!P96/' p.4-5'!$H96-1,0)</f>
        <v>4.27488520032826E-4</v>
      </c>
      <c r="M96" s="20"/>
      <c r="N96" s="48">
        <f>IFERROR(' p.4-5'!R96/' p.4-5'!$H96-1,0)</f>
        <v>4.2727371065098829E-4</v>
      </c>
      <c r="O96" s="20"/>
      <c r="P96" s="48">
        <f>IFERROR(' p.4-5'!T96/' p.4-5'!$H96-1,0)</f>
        <v>4.2748852008567262E-4</v>
      </c>
      <c r="Q96" s="20"/>
    </row>
    <row r="97" spans="2:17" x14ac:dyDescent="0.2">
      <c r="B97" s="12"/>
      <c r="C97" s="2"/>
      <c r="G97" s="30"/>
      <c r="I97" s="30"/>
      <c r="K97" s="30"/>
      <c r="M97" s="30"/>
      <c r="O97" s="30"/>
      <c r="Q97" s="30"/>
    </row>
    <row r="98" spans="2:17" x14ac:dyDescent="0.2">
      <c r="B98" s="12">
        <f>MAX(B$11:B97)+1</f>
        <v>67</v>
      </c>
      <c r="C98" s="2"/>
      <c r="D98" s="31" t="s">
        <v>30</v>
      </c>
      <c r="F98" s="47">
        <f>IFERROR(' p.4-5'!J98/' p.4-5'!$H98-1,0)</f>
        <v>-2.0252307494306176E-4</v>
      </c>
      <c r="G98" s="24"/>
      <c r="H98" s="47">
        <f>IFERROR(' p.4-5'!L98/' p.4-5'!$H98-1,0)</f>
        <v>2.8339104133134896E-5</v>
      </c>
      <c r="I98" s="24"/>
      <c r="J98" s="47">
        <f>IFERROR(' p.4-5'!N98/' p.4-5'!$H98-1,0)</f>
        <v>2.8339477958772008E-5</v>
      </c>
      <c r="K98" s="24"/>
      <c r="L98" s="47">
        <f>IFERROR(' p.4-5'!P98/' p.4-5'!$H98-1,0)</f>
        <v>2.5649527509274961E-5</v>
      </c>
      <c r="M98" s="24"/>
      <c r="N98" s="47">
        <f>IFERROR(' p.4-5'!R98/' p.4-5'!$H98-1,0)</f>
        <v>2.3709971829655174E-5</v>
      </c>
      <c r="O98" s="24"/>
      <c r="P98" s="47">
        <f>IFERROR(' p.4-5'!T98/' p.4-5'!$H98-1,0)</f>
        <v>2.5649528565319102E-5</v>
      </c>
      <c r="Q98" s="24"/>
    </row>
    <row r="99" spans="2:17" x14ac:dyDescent="0.2">
      <c r="G99" s="30"/>
      <c r="I99" s="30"/>
      <c r="K99" s="30"/>
      <c r="M99" s="30"/>
      <c r="O99" s="30"/>
      <c r="Q99" s="30"/>
    </row>
    <row r="100" spans="2:17" ht="13.5" thickBot="1" x14ac:dyDescent="0.25">
      <c r="B100" s="12">
        <f>MAX(B$11:B99)+1</f>
        <v>68</v>
      </c>
      <c r="C100" s="2"/>
      <c r="D100" s="10" t="s">
        <v>23</v>
      </c>
      <c r="F100" s="49">
        <f>IFERROR(' p.4-5'!J100/' p.4-5'!$H100-1,0)</f>
        <v>-7.7862177372267638E-8</v>
      </c>
      <c r="G100" s="20"/>
      <c r="H100" s="49">
        <f>IFERROR(' p.4-5'!L100/' p.4-5'!$H100-1,0)</f>
        <v>-1.8737602647256324E-7</v>
      </c>
      <c r="I100" s="20"/>
      <c r="J100" s="49">
        <f>IFERROR(' p.4-5'!N100/' p.4-5'!$H100-1,0)</f>
        <v>-1.4861870345495021E-7</v>
      </c>
      <c r="K100" s="20"/>
      <c r="L100" s="49">
        <f>IFERROR(' p.4-5'!P100/' p.4-5'!$H100-1,0)</f>
        <v>-1.851094165727929E-7</v>
      </c>
      <c r="M100" s="20"/>
      <c r="N100" s="49">
        <f>IFERROR(' p.4-5'!R100/' p.4-5'!$H100-1,0)</f>
        <v>-6.6993406266924183E-8</v>
      </c>
      <c r="O100" s="20"/>
      <c r="P100" s="49">
        <f>IFERROR(' p.4-5'!T100/' p.4-5'!$H100-1,0)</f>
        <v>-9.4869389011265071E-9</v>
      </c>
      <c r="Q100" s="20"/>
    </row>
    <row r="101" spans="2:17" ht="11.65" customHeight="1" thickTop="1" x14ac:dyDescent="0.2">
      <c r="E101" s="2"/>
      <c r="F101" s="3"/>
      <c r="G101" s="3"/>
      <c r="H101" s="3"/>
      <c r="I101" s="3"/>
      <c r="J101" s="3"/>
      <c r="K101" s="3"/>
      <c r="L101" s="3"/>
      <c r="M101" s="3"/>
      <c r="N101" s="3"/>
      <c r="O101" s="3"/>
      <c r="P101" s="3"/>
      <c r="Q101" s="3"/>
    </row>
    <row r="102" spans="2:17" ht="11.65" customHeight="1" x14ac:dyDescent="0.2">
      <c r="B102" s="32"/>
      <c r="C102" s="2"/>
      <c r="D102" s="3"/>
      <c r="E102" s="3"/>
    </row>
    <row r="103" spans="2:17" ht="11.65" customHeight="1" x14ac:dyDescent="0.2">
      <c r="B103" s="32" t="s">
        <v>43</v>
      </c>
      <c r="C103" s="2"/>
      <c r="D103" s="3"/>
    </row>
    <row r="104" spans="2:17" x14ac:dyDescent="0.2">
      <c r="B104" s="56" t="s">
        <v>42</v>
      </c>
      <c r="D104" s="1" t="s">
        <v>142</v>
      </c>
    </row>
  </sheetData>
  <mergeCells count="2">
    <mergeCell ref="A2:P2"/>
    <mergeCell ref="A3:P3"/>
  </mergeCells>
  <pageMargins left="1.2" right="0.7" top="0.75" bottom="0.75" header="0.3" footer="0.3"/>
  <pageSetup scale="57" firstPageNumber="16" fitToHeight="2" orientation="landscape" blackAndWhite="1" useFirstPageNumber="1" r:id="rId1"/>
  <headerFooter alignWithMargins="0">
    <oddHeader>&amp;R&amp;"Arial,Regular"&amp;10Filed: 2025-02-28
EB-2025-0064
Phase 3 Exhibit 7
Tab 0 
Schedule 1
Attachment 2
Page &amp;P of 21</oddHeader>
  </headerFooter>
  <rowBreaks count="1" manualBreakCount="1">
    <brk id="62" min="1"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8193E-7E15-4F2F-AD7D-A90A8B7FFF7D}">
  <dimension ref="A2:R104"/>
  <sheetViews>
    <sheetView view="pageBreakPreview" topLeftCell="A46" zoomScaleNormal="70" zoomScaleSheetLayoutView="100" zoomScalePageLayoutView="80" workbookViewId="0"/>
  </sheetViews>
  <sheetFormatPr defaultRowHeight="12.6" customHeight="1" x14ac:dyDescent="0.2"/>
  <cols>
    <col min="1" max="1" width="1.7109375" style="1" customWidth="1"/>
    <col min="2" max="2" width="4.7109375" style="6" customWidth="1"/>
    <col min="3" max="3" width="1.7109375" style="1" customWidth="1"/>
    <col min="4" max="4" width="29.7109375" style="1" customWidth="1"/>
    <col min="5" max="5" width="1.7109375" style="1" customWidth="1"/>
    <col min="6" max="6" width="14.7109375" style="1" customWidth="1"/>
    <col min="7" max="7" width="1.85546875" style="1" customWidth="1"/>
    <col min="8" max="8" width="14.7109375" style="1" customWidth="1"/>
    <col min="9" max="9" width="1.85546875" style="1" customWidth="1"/>
    <col min="10" max="10" width="14.7109375" style="1" customWidth="1"/>
    <col min="11" max="11" width="1.85546875" style="1" customWidth="1"/>
    <col min="12" max="12" width="14.7109375" style="1" customWidth="1"/>
    <col min="13" max="13" width="1.85546875" style="1" customWidth="1"/>
    <col min="14" max="14" width="14.7109375" style="1" customWidth="1"/>
    <col min="15" max="15" width="1.85546875" style="1" customWidth="1"/>
    <col min="16" max="16" width="15.28515625" style="1" customWidth="1"/>
    <col min="17" max="17" width="1.7109375" style="1" customWidth="1"/>
    <col min="18" max="18" width="8.85546875" style="1" customWidth="1"/>
    <col min="19" max="199" width="8.85546875" style="1"/>
    <col min="200" max="200" width="4.5703125" style="1" customWidth="1"/>
    <col min="201" max="201" width="1" style="1" customWidth="1"/>
    <col min="202" max="202" width="18" style="1" customWidth="1"/>
    <col min="203" max="203" width="1.7109375" style="1" customWidth="1"/>
    <col min="204" max="204" width="12.5703125" style="1" customWidth="1"/>
    <col min="205" max="205" width="1.5703125" style="1" customWidth="1"/>
    <col min="206" max="206" width="9.5703125" style="1" customWidth="1"/>
    <col min="207" max="207" width="1.7109375" style="1" customWidth="1"/>
    <col min="208" max="208" width="11.7109375" style="1" customWidth="1"/>
    <col min="209" max="209" width="1.5703125" style="1" customWidth="1"/>
    <col min="210" max="210" width="10.28515625" style="1" customWidth="1"/>
    <col min="211" max="211" width="2" style="1" customWidth="1"/>
    <col min="212" max="212" width="9.5703125" style="1" customWidth="1"/>
    <col min="213" max="455" width="8.85546875" style="1"/>
    <col min="456" max="456" width="4.5703125" style="1" customWidth="1"/>
    <col min="457" max="457" width="1" style="1" customWidth="1"/>
    <col min="458" max="458" width="18" style="1" customWidth="1"/>
    <col min="459" max="459" width="1.7109375" style="1" customWidth="1"/>
    <col min="460" max="460" width="12.5703125" style="1" customWidth="1"/>
    <col min="461" max="461" width="1.5703125" style="1" customWidth="1"/>
    <col min="462" max="462" width="9.5703125" style="1" customWidth="1"/>
    <col min="463" max="463" width="1.7109375" style="1" customWidth="1"/>
    <col min="464" max="464" width="11.7109375" style="1" customWidth="1"/>
    <col min="465" max="465" width="1.5703125" style="1" customWidth="1"/>
    <col min="466" max="466" width="10.28515625" style="1" customWidth="1"/>
    <col min="467" max="467" width="2" style="1" customWidth="1"/>
    <col min="468" max="468" width="9.5703125" style="1" customWidth="1"/>
    <col min="469" max="711" width="8.85546875" style="1"/>
    <col min="712" max="712" width="4.5703125" style="1" customWidth="1"/>
    <col min="713" max="713" width="1" style="1" customWidth="1"/>
    <col min="714" max="714" width="18" style="1" customWidth="1"/>
    <col min="715" max="715" width="1.7109375" style="1" customWidth="1"/>
    <col min="716" max="716" width="12.5703125" style="1" customWidth="1"/>
    <col min="717" max="717" width="1.5703125" style="1" customWidth="1"/>
    <col min="718" max="718" width="9.5703125" style="1" customWidth="1"/>
    <col min="719" max="719" width="1.7109375" style="1" customWidth="1"/>
    <col min="720" max="720" width="11.7109375" style="1" customWidth="1"/>
    <col min="721" max="721" width="1.5703125" style="1" customWidth="1"/>
    <col min="722" max="722" width="10.28515625" style="1" customWidth="1"/>
    <col min="723" max="723" width="2" style="1" customWidth="1"/>
    <col min="724" max="724" width="9.5703125" style="1" customWidth="1"/>
    <col min="725" max="967" width="8.85546875" style="1"/>
    <col min="968" max="968" width="4.5703125" style="1" customWidth="1"/>
    <col min="969" max="969" width="1" style="1" customWidth="1"/>
    <col min="970" max="970" width="18" style="1" customWidth="1"/>
    <col min="971" max="971" width="1.7109375" style="1" customWidth="1"/>
    <col min="972" max="972" width="12.5703125" style="1" customWidth="1"/>
    <col min="973" max="973" width="1.5703125" style="1" customWidth="1"/>
    <col min="974" max="974" width="9.5703125" style="1" customWidth="1"/>
    <col min="975" max="975" width="1.7109375" style="1" customWidth="1"/>
    <col min="976" max="976" width="11.7109375" style="1" customWidth="1"/>
    <col min="977" max="977" width="1.5703125" style="1" customWidth="1"/>
    <col min="978" max="978" width="10.28515625" style="1" customWidth="1"/>
    <col min="979" max="979" width="2" style="1" customWidth="1"/>
    <col min="980" max="980" width="9.5703125" style="1" customWidth="1"/>
    <col min="981" max="1223" width="8.85546875" style="1"/>
    <col min="1224" max="1224" width="4.5703125" style="1" customWidth="1"/>
    <col min="1225" max="1225" width="1" style="1" customWidth="1"/>
    <col min="1226" max="1226" width="18" style="1" customWidth="1"/>
    <col min="1227" max="1227" width="1.7109375" style="1" customWidth="1"/>
    <col min="1228" max="1228" width="12.5703125" style="1" customWidth="1"/>
    <col min="1229" max="1229" width="1.5703125" style="1" customWidth="1"/>
    <col min="1230" max="1230" width="9.5703125" style="1" customWidth="1"/>
    <col min="1231" max="1231" width="1.7109375" style="1" customWidth="1"/>
    <col min="1232" max="1232" width="11.7109375" style="1" customWidth="1"/>
    <col min="1233" max="1233" width="1.5703125" style="1" customWidth="1"/>
    <col min="1234" max="1234" width="10.28515625" style="1" customWidth="1"/>
    <col min="1235" max="1235" width="2" style="1" customWidth="1"/>
    <col min="1236" max="1236" width="9.5703125" style="1" customWidth="1"/>
    <col min="1237" max="1479" width="8.85546875" style="1"/>
    <col min="1480" max="1480" width="4.5703125" style="1" customWidth="1"/>
    <col min="1481" max="1481" width="1" style="1" customWidth="1"/>
    <col min="1482" max="1482" width="18" style="1" customWidth="1"/>
    <col min="1483" max="1483" width="1.7109375" style="1" customWidth="1"/>
    <col min="1484" max="1484" width="12.5703125" style="1" customWidth="1"/>
    <col min="1485" max="1485" width="1.5703125" style="1" customWidth="1"/>
    <col min="1486" max="1486" width="9.5703125" style="1" customWidth="1"/>
    <col min="1487" max="1487" width="1.7109375" style="1" customWidth="1"/>
    <col min="1488" max="1488" width="11.7109375" style="1" customWidth="1"/>
    <col min="1489" max="1489" width="1.5703125" style="1" customWidth="1"/>
    <col min="1490" max="1490" width="10.28515625" style="1" customWidth="1"/>
    <col min="1491" max="1491" width="2" style="1" customWidth="1"/>
    <col min="1492" max="1492" width="9.5703125" style="1" customWidth="1"/>
    <col min="1493" max="1735" width="8.85546875" style="1"/>
    <col min="1736" max="1736" width="4.5703125" style="1" customWidth="1"/>
    <col min="1737" max="1737" width="1" style="1" customWidth="1"/>
    <col min="1738" max="1738" width="18" style="1" customWidth="1"/>
    <col min="1739" max="1739" width="1.7109375" style="1" customWidth="1"/>
    <col min="1740" max="1740" width="12.5703125" style="1" customWidth="1"/>
    <col min="1741" max="1741" width="1.5703125" style="1" customWidth="1"/>
    <col min="1742" max="1742" width="9.5703125" style="1" customWidth="1"/>
    <col min="1743" max="1743" width="1.7109375" style="1" customWidth="1"/>
    <col min="1744" max="1744" width="11.7109375" style="1" customWidth="1"/>
    <col min="1745" max="1745" width="1.5703125" style="1" customWidth="1"/>
    <col min="1746" max="1746" width="10.28515625" style="1" customWidth="1"/>
    <col min="1747" max="1747" width="2" style="1" customWidth="1"/>
    <col min="1748" max="1748" width="9.5703125" style="1" customWidth="1"/>
    <col min="1749" max="1991" width="8.85546875" style="1"/>
    <col min="1992" max="1992" width="4.5703125" style="1" customWidth="1"/>
    <col min="1993" max="1993" width="1" style="1" customWidth="1"/>
    <col min="1994" max="1994" width="18" style="1" customWidth="1"/>
    <col min="1995" max="1995" width="1.7109375" style="1" customWidth="1"/>
    <col min="1996" max="1996" width="12.5703125" style="1" customWidth="1"/>
    <col min="1997" max="1997" width="1.5703125" style="1" customWidth="1"/>
    <col min="1998" max="1998" width="9.5703125" style="1" customWidth="1"/>
    <col min="1999" max="1999" width="1.7109375" style="1" customWidth="1"/>
    <col min="2000" max="2000" width="11.7109375" style="1" customWidth="1"/>
    <col min="2001" max="2001" width="1.5703125" style="1" customWidth="1"/>
    <col min="2002" max="2002" width="10.28515625" style="1" customWidth="1"/>
    <col min="2003" max="2003" width="2" style="1" customWidth="1"/>
    <col min="2004" max="2004" width="9.5703125" style="1" customWidth="1"/>
    <col min="2005" max="2247" width="8.85546875" style="1"/>
    <col min="2248" max="2248" width="4.5703125" style="1" customWidth="1"/>
    <col min="2249" max="2249" width="1" style="1" customWidth="1"/>
    <col min="2250" max="2250" width="18" style="1" customWidth="1"/>
    <col min="2251" max="2251" width="1.7109375" style="1" customWidth="1"/>
    <col min="2252" max="2252" width="12.5703125" style="1" customWidth="1"/>
    <col min="2253" max="2253" width="1.5703125" style="1" customWidth="1"/>
    <col min="2254" max="2254" width="9.5703125" style="1" customWidth="1"/>
    <col min="2255" max="2255" width="1.7109375" style="1" customWidth="1"/>
    <col min="2256" max="2256" width="11.7109375" style="1" customWidth="1"/>
    <col min="2257" max="2257" width="1.5703125" style="1" customWidth="1"/>
    <col min="2258" max="2258" width="10.28515625" style="1" customWidth="1"/>
    <col min="2259" max="2259" width="2" style="1" customWidth="1"/>
    <col min="2260" max="2260" width="9.5703125" style="1" customWidth="1"/>
    <col min="2261" max="2503" width="8.85546875" style="1"/>
    <col min="2504" max="2504" width="4.5703125" style="1" customWidth="1"/>
    <col min="2505" max="2505" width="1" style="1" customWidth="1"/>
    <col min="2506" max="2506" width="18" style="1" customWidth="1"/>
    <col min="2507" max="2507" width="1.7109375" style="1" customWidth="1"/>
    <col min="2508" max="2508" width="12.5703125" style="1" customWidth="1"/>
    <col min="2509" max="2509" width="1.5703125" style="1" customWidth="1"/>
    <col min="2510" max="2510" width="9.5703125" style="1" customWidth="1"/>
    <col min="2511" max="2511" width="1.7109375" style="1" customWidth="1"/>
    <col min="2512" max="2512" width="11.7109375" style="1" customWidth="1"/>
    <col min="2513" max="2513" width="1.5703125" style="1" customWidth="1"/>
    <col min="2514" max="2514" width="10.28515625" style="1" customWidth="1"/>
    <col min="2515" max="2515" width="2" style="1" customWidth="1"/>
    <col min="2516" max="2516" width="9.5703125" style="1" customWidth="1"/>
    <col min="2517" max="2759" width="8.85546875" style="1"/>
    <col min="2760" max="2760" width="4.5703125" style="1" customWidth="1"/>
    <col min="2761" max="2761" width="1" style="1" customWidth="1"/>
    <col min="2762" max="2762" width="18" style="1" customWidth="1"/>
    <col min="2763" max="2763" width="1.7109375" style="1" customWidth="1"/>
    <col min="2764" max="2764" width="12.5703125" style="1" customWidth="1"/>
    <col min="2765" max="2765" width="1.5703125" style="1" customWidth="1"/>
    <col min="2766" max="2766" width="9.5703125" style="1" customWidth="1"/>
    <col min="2767" max="2767" width="1.7109375" style="1" customWidth="1"/>
    <col min="2768" max="2768" width="11.7109375" style="1" customWidth="1"/>
    <col min="2769" max="2769" width="1.5703125" style="1" customWidth="1"/>
    <col min="2770" max="2770" width="10.28515625" style="1" customWidth="1"/>
    <col min="2771" max="2771" width="2" style="1" customWidth="1"/>
    <col min="2772" max="2772" width="9.5703125" style="1" customWidth="1"/>
    <col min="2773" max="3015" width="8.85546875" style="1"/>
    <col min="3016" max="3016" width="4.5703125" style="1" customWidth="1"/>
    <col min="3017" max="3017" width="1" style="1" customWidth="1"/>
    <col min="3018" max="3018" width="18" style="1" customWidth="1"/>
    <col min="3019" max="3019" width="1.7109375" style="1" customWidth="1"/>
    <col min="3020" max="3020" width="12.5703125" style="1" customWidth="1"/>
    <col min="3021" max="3021" width="1.5703125" style="1" customWidth="1"/>
    <col min="3022" max="3022" width="9.5703125" style="1" customWidth="1"/>
    <col min="3023" max="3023" width="1.7109375" style="1" customWidth="1"/>
    <col min="3024" max="3024" width="11.7109375" style="1" customWidth="1"/>
    <col min="3025" max="3025" width="1.5703125" style="1" customWidth="1"/>
    <col min="3026" max="3026" width="10.28515625" style="1" customWidth="1"/>
    <col min="3027" max="3027" width="2" style="1" customWidth="1"/>
    <col min="3028" max="3028" width="9.5703125" style="1" customWidth="1"/>
    <col min="3029" max="3271" width="8.85546875" style="1"/>
    <col min="3272" max="3272" width="4.5703125" style="1" customWidth="1"/>
    <col min="3273" max="3273" width="1" style="1" customWidth="1"/>
    <col min="3274" max="3274" width="18" style="1" customWidth="1"/>
    <col min="3275" max="3275" width="1.7109375" style="1" customWidth="1"/>
    <col min="3276" max="3276" width="12.5703125" style="1" customWidth="1"/>
    <col min="3277" max="3277" width="1.5703125" style="1" customWidth="1"/>
    <col min="3278" max="3278" width="9.5703125" style="1" customWidth="1"/>
    <col min="3279" max="3279" width="1.7109375" style="1" customWidth="1"/>
    <col min="3280" max="3280" width="11.7109375" style="1" customWidth="1"/>
    <col min="3281" max="3281" width="1.5703125" style="1" customWidth="1"/>
    <col min="3282" max="3282" width="10.28515625" style="1" customWidth="1"/>
    <col min="3283" max="3283" width="2" style="1" customWidth="1"/>
    <col min="3284" max="3284" width="9.5703125" style="1" customWidth="1"/>
    <col min="3285" max="3527" width="8.85546875" style="1"/>
    <col min="3528" max="3528" width="4.5703125" style="1" customWidth="1"/>
    <col min="3529" max="3529" width="1" style="1" customWidth="1"/>
    <col min="3530" max="3530" width="18" style="1" customWidth="1"/>
    <col min="3531" max="3531" width="1.7109375" style="1" customWidth="1"/>
    <col min="3532" max="3532" width="12.5703125" style="1" customWidth="1"/>
    <col min="3533" max="3533" width="1.5703125" style="1" customWidth="1"/>
    <col min="3534" max="3534" width="9.5703125" style="1" customWidth="1"/>
    <col min="3535" max="3535" width="1.7109375" style="1" customWidth="1"/>
    <col min="3536" max="3536" width="11.7109375" style="1" customWidth="1"/>
    <col min="3537" max="3537" width="1.5703125" style="1" customWidth="1"/>
    <col min="3538" max="3538" width="10.28515625" style="1" customWidth="1"/>
    <col min="3539" max="3539" width="2" style="1" customWidth="1"/>
    <col min="3540" max="3540" width="9.5703125" style="1" customWidth="1"/>
    <col min="3541" max="3783" width="8.85546875" style="1"/>
    <col min="3784" max="3784" width="4.5703125" style="1" customWidth="1"/>
    <col min="3785" max="3785" width="1" style="1" customWidth="1"/>
    <col min="3786" max="3786" width="18" style="1" customWidth="1"/>
    <col min="3787" max="3787" width="1.7109375" style="1" customWidth="1"/>
    <col min="3788" max="3788" width="12.5703125" style="1" customWidth="1"/>
    <col min="3789" max="3789" width="1.5703125" style="1" customWidth="1"/>
    <col min="3790" max="3790" width="9.5703125" style="1" customWidth="1"/>
    <col min="3791" max="3791" width="1.7109375" style="1" customWidth="1"/>
    <col min="3792" max="3792" width="11.7109375" style="1" customWidth="1"/>
    <col min="3793" max="3793" width="1.5703125" style="1" customWidth="1"/>
    <col min="3794" max="3794" width="10.28515625" style="1" customWidth="1"/>
    <col min="3795" max="3795" width="2" style="1" customWidth="1"/>
    <col min="3796" max="3796" width="9.5703125" style="1" customWidth="1"/>
    <col min="3797" max="4039" width="8.85546875" style="1"/>
    <col min="4040" max="4040" width="4.5703125" style="1" customWidth="1"/>
    <col min="4041" max="4041" width="1" style="1" customWidth="1"/>
    <col min="4042" max="4042" width="18" style="1" customWidth="1"/>
    <col min="4043" max="4043" width="1.7109375" style="1" customWidth="1"/>
    <col min="4044" max="4044" width="12.5703125" style="1" customWidth="1"/>
    <col min="4045" max="4045" width="1.5703125" style="1" customWidth="1"/>
    <col min="4046" max="4046" width="9.5703125" style="1" customWidth="1"/>
    <col min="4047" max="4047" width="1.7109375" style="1" customWidth="1"/>
    <col min="4048" max="4048" width="11.7109375" style="1" customWidth="1"/>
    <col min="4049" max="4049" width="1.5703125" style="1" customWidth="1"/>
    <col min="4050" max="4050" width="10.28515625" style="1" customWidth="1"/>
    <col min="4051" max="4051" width="2" style="1" customWidth="1"/>
    <col min="4052" max="4052" width="9.5703125" style="1" customWidth="1"/>
    <col min="4053" max="4295" width="8.85546875" style="1"/>
    <col min="4296" max="4296" width="4.5703125" style="1" customWidth="1"/>
    <col min="4297" max="4297" width="1" style="1" customWidth="1"/>
    <col min="4298" max="4298" width="18" style="1" customWidth="1"/>
    <col min="4299" max="4299" width="1.7109375" style="1" customWidth="1"/>
    <col min="4300" max="4300" width="12.5703125" style="1" customWidth="1"/>
    <col min="4301" max="4301" width="1.5703125" style="1" customWidth="1"/>
    <col min="4302" max="4302" width="9.5703125" style="1" customWidth="1"/>
    <col min="4303" max="4303" width="1.7109375" style="1" customWidth="1"/>
    <col min="4304" max="4304" width="11.7109375" style="1" customWidth="1"/>
    <col min="4305" max="4305" width="1.5703125" style="1" customWidth="1"/>
    <col min="4306" max="4306" width="10.28515625" style="1" customWidth="1"/>
    <col min="4307" max="4307" width="2" style="1" customWidth="1"/>
    <col min="4308" max="4308" width="9.5703125" style="1" customWidth="1"/>
    <col min="4309" max="4551" width="8.85546875" style="1"/>
    <col min="4552" max="4552" width="4.5703125" style="1" customWidth="1"/>
    <col min="4553" max="4553" width="1" style="1" customWidth="1"/>
    <col min="4554" max="4554" width="18" style="1" customWidth="1"/>
    <col min="4555" max="4555" width="1.7109375" style="1" customWidth="1"/>
    <col min="4556" max="4556" width="12.5703125" style="1" customWidth="1"/>
    <col min="4557" max="4557" width="1.5703125" style="1" customWidth="1"/>
    <col min="4558" max="4558" width="9.5703125" style="1" customWidth="1"/>
    <col min="4559" max="4559" width="1.7109375" style="1" customWidth="1"/>
    <col min="4560" max="4560" width="11.7109375" style="1" customWidth="1"/>
    <col min="4561" max="4561" width="1.5703125" style="1" customWidth="1"/>
    <col min="4562" max="4562" width="10.28515625" style="1" customWidth="1"/>
    <col min="4563" max="4563" width="2" style="1" customWidth="1"/>
    <col min="4564" max="4564" width="9.5703125" style="1" customWidth="1"/>
    <col min="4565" max="4807" width="8.85546875" style="1"/>
    <col min="4808" max="4808" width="4.5703125" style="1" customWidth="1"/>
    <col min="4809" max="4809" width="1" style="1" customWidth="1"/>
    <col min="4810" max="4810" width="18" style="1" customWidth="1"/>
    <col min="4811" max="4811" width="1.7109375" style="1" customWidth="1"/>
    <col min="4812" max="4812" width="12.5703125" style="1" customWidth="1"/>
    <col min="4813" max="4813" width="1.5703125" style="1" customWidth="1"/>
    <col min="4814" max="4814" width="9.5703125" style="1" customWidth="1"/>
    <col min="4815" max="4815" width="1.7109375" style="1" customWidth="1"/>
    <col min="4816" max="4816" width="11.7109375" style="1" customWidth="1"/>
    <col min="4817" max="4817" width="1.5703125" style="1" customWidth="1"/>
    <col min="4818" max="4818" width="10.28515625" style="1" customWidth="1"/>
    <col min="4819" max="4819" width="2" style="1" customWidth="1"/>
    <col min="4820" max="4820" width="9.5703125" style="1" customWidth="1"/>
    <col min="4821" max="5063" width="8.85546875" style="1"/>
    <col min="5064" max="5064" width="4.5703125" style="1" customWidth="1"/>
    <col min="5065" max="5065" width="1" style="1" customWidth="1"/>
    <col min="5066" max="5066" width="18" style="1" customWidth="1"/>
    <col min="5067" max="5067" width="1.7109375" style="1" customWidth="1"/>
    <col min="5068" max="5068" width="12.5703125" style="1" customWidth="1"/>
    <col min="5069" max="5069" width="1.5703125" style="1" customWidth="1"/>
    <col min="5070" max="5070" width="9.5703125" style="1" customWidth="1"/>
    <col min="5071" max="5071" width="1.7109375" style="1" customWidth="1"/>
    <col min="5072" max="5072" width="11.7109375" style="1" customWidth="1"/>
    <col min="5073" max="5073" width="1.5703125" style="1" customWidth="1"/>
    <col min="5074" max="5074" width="10.28515625" style="1" customWidth="1"/>
    <col min="5075" max="5075" width="2" style="1" customWidth="1"/>
    <col min="5076" max="5076" width="9.5703125" style="1" customWidth="1"/>
    <col min="5077" max="5319" width="8.85546875" style="1"/>
    <col min="5320" max="5320" width="4.5703125" style="1" customWidth="1"/>
    <col min="5321" max="5321" width="1" style="1" customWidth="1"/>
    <col min="5322" max="5322" width="18" style="1" customWidth="1"/>
    <col min="5323" max="5323" width="1.7109375" style="1" customWidth="1"/>
    <col min="5324" max="5324" width="12.5703125" style="1" customWidth="1"/>
    <col min="5325" max="5325" width="1.5703125" style="1" customWidth="1"/>
    <col min="5326" max="5326" width="9.5703125" style="1" customWidth="1"/>
    <col min="5327" max="5327" width="1.7109375" style="1" customWidth="1"/>
    <col min="5328" max="5328" width="11.7109375" style="1" customWidth="1"/>
    <col min="5329" max="5329" width="1.5703125" style="1" customWidth="1"/>
    <col min="5330" max="5330" width="10.28515625" style="1" customWidth="1"/>
    <col min="5331" max="5331" width="2" style="1" customWidth="1"/>
    <col min="5332" max="5332" width="9.5703125" style="1" customWidth="1"/>
    <col min="5333" max="5575" width="8.85546875" style="1"/>
    <col min="5576" max="5576" width="4.5703125" style="1" customWidth="1"/>
    <col min="5577" max="5577" width="1" style="1" customWidth="1"/>
    <col min="5578" max="5578" width="18" style="1" customWidth="1"/>
    <col min="5579" max="5579" width="1.7109375" style="1" customWidth="1"/>
    <col min="5580" max="5580" width="12.5703125" style="1" customWidth="1"/>
    <col min="5581" max="5581" width="1.5703125" style="1" customWidth="1"/>
    <col min="5582" max="5582" width="9.5703125" style="1" customWidth="1"/>
    <col min="5583" max="5583" width="1.7109375" style="1" customWidth="1"/>
    <col min="5584" max="5584" width="11.7109375" style="1" customWidth="1"/>
    <col min="5585" max="5585" width="1.5703125" style="1" customWidth="1"/>
    <col min="5586" max="5586" width="10.28515625" style="1" customWidth="1"/>
    <col min="5587" max="5587" width="2" style="1" customWidth="1"/>
    <col min="5588" max="5588" width="9.5703125" style="1" customWidth="1"/>
    <col min="5589" max="5831" width="8.85546875" style="1"/>
    <col min="5832" max="5832" width="4.5703125" style="1" customWidth="1"/>
    <col min="5833" max="5833" width="1" style="1" customWidth="1"/>
    <col min="5834" max="5834" width="18" style="1" customWidth="1"/>
    <col min="5835" max="5835" width="1.7109375" style="1" customWidth="1"/>
    <col min="5836" max="5836" width="12.5703125" style="1" customWidth="1"/>
    <col min="5837" max="5837" width="1.5703125" style="1" customWidth="1"/>
    <col min="5838" max="5838" width="9.5703125" style="1" customWidth="1"/>
    <col min="5839" max="5839" width="1.7109375" style="1" customWidth="1"/>
    <col min="5840" max="5840" width="11.7109375" style="1" customWidth="1"/>
    <col min="5841" max="5841" width="1.5703125" style="1" customWidth="1"/>
    <col min="5842" max="5842" width="10.28515625" style="1" customWidth="1"/>
    <col min="5843" max="5843" width="2" style="1" customWidth="1"/>
    <col min="5844" max="5844" width="9.5703125" style="1" customWidth="1"/>
    <col min="5845" max="6087" width="8.85546875" style="1"/>
    <col min="6088" max="6088" width="4.5703125" style="1" customWidth="1"/>
    <col min="6089" max="6089" width="1" style="1" customWidth="1"/>
    <col min="6090" max="6090" width="18" style="1" customWidth="1"/>
    <col min="6091" max="6091" width="1.7109375" style="1" customWidth="1"/>
    <col min="6092" max="6092" width="12.5703125" style="1" customWidth="1"/>
    <col min="6093" max="6093" width="1.5703125" style="1" customWidth="1"/>
    <col min="6094" max="6094" width="9.5703125" style="1" customWidth="1"/>
    <col min="6095" max="6095" width="1.7109375" style="1" customWidth="1"/>
    <col min="6096" max="6096" width="11.7109375" style="1" customWidth="1"/>
    <col min="6097" max="6097" width="1.5703125" style="1" customWidth="1"/>
    <col min="6098" max="6098" width="10.28515625" style="1" customWidth="1"/>
    <col min="6099" max="6099" width="2" style="1" customWidth="1"/>
    <col min="6100" max="6100" width="9.5703125" style="1" customWidth="1"/>
    <col min="6101" max="6343" width="8.85546875" style="1"/>
    <col min="6344" max="6344" width="4.5703125" style="1" customWidth="1"/>
    <col min="6345" max="6345" width="1" style="1" customWidth="1"/>
    <col min="6346" max="6346" width="18" style="1" customWidth="1"/>
    <col min="6347" max="6347" width="1.7109375" style="1" customWidth="1"/>
    <col min="6348" max="6348" width="12.5703125" style="1" customWidth="1"/>
    <col min="6349" max="6349" width="1.5703125" style="1" customWidth="1"/>
    <col min="6350" max="6350" width="9.5703125" style="1" customWidth="1"/>
    <col min="6351" max="6351" width="1.7109375" style="1" customWidth="1"/>
    <col min="6352" max="6352" width="11.7109375" style="1" customWidth="1"/>
    <col min="6353" max="6353" width="1.5703125" style="1" customWidth="1"/>
    <col min="6354" max="6354" width="10.28515625" style="1" customWidth="1"/>
    <col min="6355" max="6355" width="2" style="1" customWidth="1"/>
    <col min="6356" max="6356" width="9.5703125" style="1" customWidth="1"/>
    <col min="6357" max="6599" width="8.85546875" style="1"/>
    <col min="6600" max="6600" width="4.5703125" style="1" customWidth="1"/>
    <col min="6601" max="6601" width="1" style="1" customWidth="1"/>
    <col min="6602" max="6602" width="18" style="1" customWidth="1"/>
    <col min="6603" max="6603" width="1.7109375" style="1" customWidth="1"/>
    <col min="6604" max="6604" width="12.5703125" style="1" customWidth="1"/>
    <col min="6605" max="6605" width="1.5703125" style="1" customWidth="1"/>
    <col min="6606" max="6606" width="9.5703125" style="1" customWidth="1"/>
    <col min="6607" max="6607" width="1.7109375" style="1" customWidth="1"/>
    <col min="6608" max="6608" width="11.7109375" style="1" customWidth="1"/>
    <col min="6609" max="6609" width="1.5703125" style="1" customWidth="1"/>
    <col min="6610" max="6610" width="10.28515625" style="1" customWidth="1"/>
    <col min="6611" max="6611" width="2" style="1" customWidth="1"/>
    <col min="6612" max="6612" width="9.5703125" style="1" customWidth="1"/>
    <col min="6613" max="6855" width="8.85546875" style="1"/>
    <col min="6856" max="6856" width="4.5703125" style="1" customWidth="1"/>
    <col min="6857" max="6857" width="1" style="1" customWidth="1"/>
    <col min="6858" max="6858" width="18" style="1" customWidth="1"/>
    <col min="6859" max="6859" width="1.7109375" style="1" customWidth="1"/>
    <col min="6860" max="6860" width="12.5703125" style="1" customWidth="1"/>
    <col min="6861" max="6861" width="1.5703125" style="1" customWidth="1"/>
    <col min="6862" max="6862" width="9.5703125" style="1" customWidth="1"/>
    <col min="6863" max="6863" width="1.7109375" style="1" customWidth="1"/>
    <col min="6864" max="6864" width="11.7109375" style="1" customWidth="1"/>
    <col min="6865" max="6865" width="1.5703125" style="1" customWidth="1"/>
    <col min="6866" max="6866" width="10.28515625" style="1" customWidth="1"/>
    <col min="6867" max="6867" width="2" style="1" customWidth="1"/>
    <col min="6868" max="6868" width="9.5703125" style="1" customWidth="1"/>
    <col min="6869" max="7111" width="8.85546875" style="1"/>
    <col min="7112" max="7112" width="4.5703125" style="1" customWidth="1"/>
    <col min="7113" max="7113" width="1" style="1" customWidth="1"/>
    <col min="7114" max="7114" width="18" style="1" customWidth="1"/>
    <col min="7115" max="7115" width="1.7109375" style="1" customWidth="1"/>
    <col min="7116" max="7116" width="12.5703125" style="1" customWidth="1"/>
    <col min="7117" max="7117" width="1.5703125" style="1" customWidth="1"/>
    <col min="7118" max="7118" width="9.5703125" style="1" customWidth="1"/>
    <col min="7119" max="7119" width="1.7109375" style="1" customWidth="1"/>
    <col min="7120" max="7120" width="11.7109375" style="1" customWidth="1"/>
    <col min="7121" max="7121" width="1.5703125" style="1" customWidth="1"/>
    <col min="7122" max="7122" width="10.28515625" style="1" customWidth="1"/>
    <col min="7123" max="7123" width="2" style="1" customWidth="1"/>
    <col min="7124" max="7124" width="9.5703125" style="1" customWidth="1"/>
    <col min="7125" max="7367" width="8.85546875" style="1"/>
    <col min="7368" max="7368" width="4.5703125" style="1" customWidth="1"/>
    <col min="7369" max="7369" width="1" style="1" customWidth="1"/>
    <col min="7370" max="7370" width="18" style="1" customWidth="1"/>
    <col min="7371" max="7371" width="1.7109375" style="1" customWidth="1"/>
    <col min="7372" max="7372" width="12.5703125" style="1" customWidth="1"/>
    <col min="7373" max="7373" width="1.5703125" style="1" customWidth="1"/>
    <col min="7374" max="7374" width="9.5703125" style="1" customWidth="1"/>
    <col min="7375" max="7375" width="1.7109375" style="1" customWidth="1"/>
    <col min="7376" max="7376" width="11.7109375" style="1" customWidth="1"/>
    <col min="7377" max="7377" width="1.5703125" style="1" customWidth="1"/>
    <col min="7378" max="7378" width="10.28515625" style="1" customWidth="1"/>
    <col min="7379" max="7379" width="2" style="1" customWidth="1"/>
    <col min="7380" max="7380" width="9.5703125" style="1" customWidth="1"/>
    <col min="7381" max="7623" width="8.85546875" style="1"/>
    <col min="7624" max="7624" width="4.5703125" style="1" customWidth="1"/>
    <col min="7625" max="7625" width="1" style="1" customWidth="1"/>
    <col min="7626" max="7626" width="18" style="1" customWidth="1"/>
    <col min="7627" max="7627" width="1.7109375" style="1" customWidth="1"/>
    <col min="7628" max="7628" width="12.5703125" style="1" customWidth="1"/>
    <col min="7629" max="7629" width="1.5703125" style="1" customWidth="1"/>
    <col min="7630" max="7630" width="9.5703125" style="1" customWidth="1"/>
    <col min="7631" max="7631" width="1.7109375" style="1" customWidth="1"/>
    <col min="7632" max="7632" width="11.7109375" style="1" customWidth="1"/>
    <col min="7633" max="7633" width="1.5703125" style="1" customWidth="1"/>
    <col min="7634" max="7634" width="10.28515625" style="1" customWidth="1"/>
    <col min="7635" max="7635" width="2" style="1" customWidth="1"/>
    <col min="7636" max="7636" width="9.5703125" style="1" customWidth="1"/>
    <col min="7637" max="7879" width="8.85546875" style="1"/>
    <col min="7880" max="7880" width="4.5703125" style="1" customWidth="1"/>
    <col min="7881" max="7881" width="1" style="1" customWidth="1"/>
    <col min="7882" max="7882" width="18" style="1" customWidth="1"/>
    <col min="7883" max="7883" width="1.7109375" style="1" customWidth="1"/>
    <col min="7884" max="7884" width="12.5703125" style="1" customWidth="1"/>
    <col min="7885" max="7885" width="1.5703125" style="1" customWidth="1"/>
    <col min="7886" max="7886" width="9.5703125" style="1" customWidth="1"/>
    <col min="7887" max="7887" width="1.7109375" style="1" customWidth="1"/>
    <col min="7888" max="7888" width="11.7109375" style="1" customWidth="1"/>
    <col min="7889" max="7889" width="1.5703125" style="1" customWidth="1"/>
    <col min="7890" max="7890" width="10.28515625" style="1" customWidth="1"/>
    <col min="7891" max="7891" width="2" style="1" customWidth="1"/>
    <col min="7892" max="7892" width="9.5703125" style="1" customWidth="1"/>
    <col min="7893" max="8135" width="8.85546875" style="1"/>
    <col min="8136" max="8136" width="4.5703125" style="1" customWidth="1"/>
    <col min="8137" max="8137" width="1" style="1" customWidth="1"/>
    <col min="8138" max="8138" width="18" style="1" customWidth="1"/>
    <col min="8139" max="8139" width="1.7109375" style="1" customWidth="1"/>
    <col min="8140" max="8140" width="12.5703125" style="1" customWidth="1"/>
    <col min="8141" max="8141" width="1.5703125" style="1" customWidth="1"/>
    <col min="8142" max="8142" width="9.5703125" style="1" customWidth="1"/>
    <col min="8143" max="8143" width="1.7109375" style="1" customWidth="1"/>
    <col min="8144" max="8144" width="11.7109375" style="1" customWidth="1"/>
    <col min="8145" max="8145" width="1.5703125" style="1" customWidth="1"/>
    <col min="8146" max="8146" width="10.28515625" style="1" customWidth="1"/>
    <col min="8147" max="8147" width="2" style="1" customWidth="1"/>
    <col min="8148" max="8148" width="9.5703125" style="1" customWidth="1"/>
    <col min="8149" max="8391" width="8.85546875" style="1"/>
    <col min="8392" max="8392" width="4.5703125" style="1" customWidth="1"/>
    <col min="8393" max="8393" width="1" style="1" customWidth="1"/>
    <col min="8394" max="8394" width="18" style="1" customWidth="1"/>
    <col min="8395" max="8395" width="1.7109375" style="1" customWidth="1"/>
    <col min="8396" max="8396" width="12.5703125" style="1" customWidth="1"/>
    <col min="8397" max="8397" width="1.5703125" style="1" customWidth="1"/>
    <col min="8398" max="8398" width="9.5703125" style="1" customWidth="1"/>
    <col min="8399" max="8399" width="1.7109375" style="1" customWidth="1"/>
    <col min="8400" max="8400" width="11.7109375" style="1" customWidth="1"/>
    <col min="8401" max="8401" width="1.5703125" style="1" customWidth="1"/>
    <col min="8402" max="8402" width="10.28515625" style="1" customWidth="1"/>
    <col min="8403" max="8403" width="2" style="1" customWidth="1"/>
    <col min="8404" max="8404" width="9.5703125" style="1" customWidth="1"/>
    <col min="8405" max="8647" width="8.85546875" style="1"/>
    <col min="8648" max="8648" width="4.5703125" style="1" customWidth="1"/>
    <col min="8649" max="8649" width="1" style="1" customWidth="1"/>
    <col min="8650" max="8650" width="18" style="1" customWidth="1"/>
    <col min="8651" max="8651" width="1.7109375" style="1" customWidth="1"/>
    <col min="8652" max="8652" width="12.5703125" style="1" customWidth="1"/>
    <col min="8653" max="8653" width="1.5703125" style="1" customWidth="1"/>
    <col min="8654" max="8654" width="9.5703125" style="1" customWidth="1"/>
    <col min="8655" max="8655" width="1.7109375" style="1" customWidth="1"/>
    <col min="8656" max="8656" width="11.7109375" style="1" customWidth="1"/>
    <col min="8657" max="8657" width="1.5703125" style="1" customWidth="1"/>
    <col min="8658" max="8658" width="10.28515625" style="1" customWidth="1"/>
    <col min="8659" max="8659" width="2" style="1" customWidth="1"/>
    <col min="8660" max="8660" width="9.5703125" style="1" customWidth="1"/>
    <col min="8661" max="8903" width="8.85546875" style="1"/>
    <col min="8904" max="8904" width="4.5703125" style="1" customWidth="1"/>
    <col min="8905" max="8905" width="1" style="1" customWidth="1"/>
    <col min="8906" max="8906" width="18" style="1" customWidth="1"/>
    <col min="8907" max="8907" width="1.7109375" style="1" customWidth="1"/>
    <col min="8908" max="8908" width="12.5703125" style="1" customWidth="1"/>
    <col min="8909" max="8909" width="1.5703125" style="1" customWidth="1"/>
    <col min="8910" max="8910" width="9.5703125" style="1" customWidth="1"/>
    <col min="8911" max="8911" width="1.7109375" style="1" customWidth="1"/>
    <col min="8912" max="8912" width="11.7109375" style="1" customWidth="1"/>
    <col min="8913" max="8913" width="1.5703125" style="1" customWidth="1"/>
    <col min="8914" max="8914" width="10.28515625" style="1" customWidth="1"/>
    <col min="8915" max="8915" width="2" style="1" customWidth="1"/>
    <col min="8916" max="8916" width="9.5703125" style="1" customWidth="1"/>
    <col min="8917" max="9159" width="8.85546875" style="1"/>
    <col min="9160" max="9160" width="4.5703125" style="1" customWidth="1"/>
    <col min="9161" max="9161" width="1" style="1" customWidth="1"/>
    <col min="9162" max="9162" width="18" style="1" customWidth="1"/>
    <col min="9163" max="9163" width="1.7109375" style="1" customWidth="1"/>
    <col min="9164" max="9164" width="12.5703125" style="1" customWidth="1"/>
    <col min="9165" max="9165" width="1.5703125" style="1" customWidth="1"/>
    <col min="9166" max="9166" width="9.5703125" style="1" customWidth="1"/>
    <col min="9167" max="9167" width="1.7109375" style="1" customWidth="1"/>
    <col min="9168" max="9168" width="11.7109375" style="1" customWidth="1"/>
    <col min="9169" max="9169" width="1.5703125" style="1" customWidth="1"/>
    <col min="9170" max="9170" width="10.28515625" style="1" customWidth="1"/>
    <col min="9171" max="9171" width="2" style="1" customWidth="1"/>
    <col min="9172" max="9172" width="9.5703125" style="1" customWidth="1"/>
    <col min="9173" max="9415" width="8.85546875" style="1"/>
    <col min="9416" max="9416" width="4.5703125" style="1" customWidth="1"/>
    <col min="9417" max="9417" width="1" style="1" customWidth="1"/>
    <col min="9418" max="9418" width="18" style="1" customWidth="1"/>
    <col min="9419" max="9419" width="1.7109375" style="1" customWidth="1"/>
    <col min="9420" max="9420" width="12.5703125" style="1" customWidth="1"/>
    <col min="9421" max="9421" width="1.5703125" style="1" customWidth="1"/>
    <col min="9422" max="9422" width="9.5703125" style="1" customWidth="1"/>
    <col min="9423" max="9423" width="1.7109375" style="1" customWidth="1"/>
    <col min="9424" max="9424" width="11.7109375" style="1" customWidth="1"/>
    <col min="9425" max="9425" width="1.5703125" style="1" customWidth="1"/>
    <col min="9426" max="9426" width="10.28515625" style="1" customWidth="1"/>
    <col min="9427" max="9427" width="2" style="1" customWidth="1"/>
    <col min="9428" max="9428" width="9.5703125" style="1" customWidth="1"/>
    <col min="9429" max="9671" width="8.85546875" style="1"/>
    <col min="9672" max="9672" width="4.5703125" style="1" customWidth="1"/>
    <col min="9673" max="9673" width="1" style="1" customWidth="1"/>
    <col min="9674" max="9674" width="18" style="1" customWidth="1"/>
    <col min="9675" max="9675" width="1.7109375" style="1" customWidth="1"/>
    <col min="9676" max="9676" width="12.5703125" style="1" customWidth="1"/>
    <col min="9677" max="9677" width="1.5703125" style="1" customWidth="1"/>
    <col min="9678" max="9678" width="9.5703125" style="1" customWidth="1"/>
    <col min="9679" max="9679" width="1.7109375" style="1" customWidth="1"/>
    <col min="9680" max="9680" width="11.7109375" style="1" customWidth="1"/>
    <col min="9681" max="9681" width="1.5703125" style="1" customWidth="1"/>
    <col min="9682" max="9682" width="10.28515625" style="1" customWidth="1"/>
    <col min="9683" max="9683" width="2" style="1" customWidth="1"/>
    <col min="9684" max="9684" width="9.5703125" style="1" customWidth="1"/>
    <col min="9685" max="9927" width="8.85546875" style="1"/>
    <col min="9928" max="9928" width="4.5703125" style="1" customWidth="1"/>
    <col min="9929" max="9929" width="1" style="1" customWidth="1"/>
    <col min="9930" max="9930" width="18" style="1" customWidth="1"/>
    <col min="9931" max="9931" width="1.7109375" style="1" customWidth="1"/>
    <col min="9932" max="9932" width="12.5703125" style="1" customWidth="1"/>
    <col min="9933" max="9933" width="1.5703125" style="1" customWidth="1"/>
    <col min="9934" max="9934" width="9.5703125" style="1" customWidth="1"/>
    <col min="9935" max="9935" width="1.7109375" style="1" customWidth="1"/>
    <col min="9936" max="9936" width="11.7109375" style="1" customWidth="1"/>
    <col min="9937" max="9937" width="1.5703125" style="1" customWidth="1"/>
    <col min="9938" max="9938" width="10.28515625" style="1" customWidth="1"/>
    <col min="9939" max="9939" width="2" style="1" customWidth="1"/>
    <col min="9940" max="9940" width="9.5703125" style="1" customWidth="1"/>
    <col min="9941" max="10183" width="8.85546875" style="1"/>
    <col min="10184" max="10184" width="4.5703125" style="1" customWidth="1"/>
    <col min="10185" max="10185" width="1" style="1" customWidth="1"/>
    <col min="10186" max="10186" width="18" style="1" customWidth="1"/>
    <col min="10187" max="10187" width="1.7109375" style="1" customWidth="1"/>
    <col min="10188" max="10188" width="12.5703125" style="1" customWidth="1"/>
    <col min="10189" max="10189" width="1.5703125" style="1" customWidth="1"/>
    <col min="10190" max="10190" width="9.5703125" style="1" customWidth="1"/>
    <col min="10191" max="10191" width="1.7109375" style="1" customWidth="1"/>
    <col min="10192" max="10192" width="11.7109375" style="1" customWidth="1"/>
    <col min="10193" max="10193" width="1.5703125" style="1" customWidth="1"/>
    <col min="10194" max="10194" width="10.28515625" style="1" customWidth="1"/>
    <col min="10195" max="10195" width="2" style="1" customWidth="1"/>
    <col min="10196" max="10196" width="9.5703125" style="1" customWidth="1"/>
    <col min="10197" max="10439" width="8.85546875" style="1"/>
    <col min="10440" max="10440" width="4.5703125" style="1" customWidth="1"/>
    <col min="10441" max="10441" width="1" style="1" customWidth="1"/>
    <col min="10442" max="10442" width="18" style="1" customWidth="1"/>
    <col min="10443" max="10443" width="1.7109375" style="1" customWidth="1"/>
    <col min="10444" max="10444" width="12.5703125" style="1" customWidth="1"/>
    <col min="10445" max="10445" width="1.5703125" style="1" customWidth="1"/>
    <col min="10446" max="10446" width="9.5703125" style="1" customWidth="1"/>
    <col min="10447" max="10447" width="1.7109375" style="1" customWidth="1"/>
    <col min="10448" max="10448" width="11.7109375" style="1" customWidth="1"/>
    <col min="10449" max="10449" width="1.5703125" style="1" customWidth="1"/>
    <col min="10450" max="10450" width="10.28515625" style="1" customWidth="1"/>
    <col min="10451" max="10451" width="2" style="1" customWidth="1"/>
    <col min="10452" max="10452" width="9.5703125" style="1" customWidth="1"/>
    <col min="10453" max="10695" width="8.85546875" style="1"/>
    <col min="10696" max="10696" width="4.5703125" style="1" customWidth="1"/>
    <col min="10697" max="10697" width="1" style="1" customWidth="1"/>
    <col min="10698" max="10698" width="18" style="1" customWidth="1"/>
    <col min="10699" max="10699" width="1.7109375" style="1" customWidth="1"/>
    <col min="10700" max="10700" width="12.5703125" style="1" customWidth="1"/>
    <col min="10701" max="10701" width="1.5703125" style="1" customWidth="1"/>
    <col min="10702" max="10702" width="9.5703125" style="1" customWidth="1"/>
    <col min="10703" max="10703" width="1.7109375" style="1" customWidth="1"/>
    <col min="10704" max="10704" width="11.7109375" style="1" customWidth="1"/>
    <col min="10705" max="10705" width="1.5703125" style="1" customWidth="1"/>
    <col min="10706" max="10706" width="10.28515625" style="1" customWidth="1"/>
    <col min="10707" max="10707" width="2" style="1" customWidth="1"/>
    <col min="10708" max="10708" width="9.5703125" style="1" customWidth="1"/>
    <col min="10709" max="10951" width="8.85546875" style="1"/>
    <col min="10952" max="10952" width="4.5703125" style="1" customWidth="1"/>
    <col min="10953" max="10953" width="1" style="1" customWidth="1"/>
    <col min="10954" max="10954" width="18" style="1" customWidth="1"/>
    <col min="10955" max="10955" width="1.7109375" style="1" customWidth="1"/>
    <col min="10956" max="10956" width="12.5703125" style="1" customWidth="1"/>
    <col min="10957" max="10957" width="1.5703125" style="1" customWidth="1"/>
    <col min="10958" max="10958" width="9.5703125" style="1" customWidth="1"/>
    <col min="10959" max="10959" width="1.7109375" style="1" customWidth="1"/>
    <col min="10960" max="10960" width="11.7109375" style="1" customWidth="1"/>
    <col min="10961" max="10961" width="1.5703125" style="1" customWidth="1"/>
    <col min="10962" max="10962" width="10.28515625" style="1" customWidth="1"/>
    <col min="10963" max="10963" width="2" style="1" customWidth="1"/>
    <col min="10964" max="10964" width="9.5703125" style="1" customWidth="1"/>
    <col min="10965" max="11207" width="8.85546875" style="1"/>
    <col min="11208" max="11208" width="4.5703125" style="1" customWidth="1"/>
    <col min="11209" max="11209" width="1" style="1" customWidth="1"/>
    <col min="11210" max="11210" width="18" style="1" customWidth="1"/>
    <col min="11211" max="11211" width="1.7109375" style="1" customWidth="1"/>
    <col min="11212" max="11212" width="12.5703125" style="1" customWidth="1"/>
    <col min="11213" max="11213" width="1.5703125" style="1" customWidth="1"/>
    <col min="11214" max="11214" width="9.5703125" style="1" customWidth="1"/>
    <col min="11215" max="11215" width="1.7109375" style="1" customWidth="1"/>
    <col min="11216" max="11216" width="11.7109375" style="1" customWidth="1"/>
    <col min="11217" max="11217" width="1.5703125" style="1" customWidth="1"/>
    <col min="11218" max="11218" width="10.28515625" style="1" customWidth="1"/>
    <col min="11219" max="11219" width="2" style="1" customWidth="1"/>
    <col min="11220" max="11220" width="9.5703125" style="1" customWidth="1"/>
    <col min="11221" max="11463" width="8.85546875" style="1"/>
    <col min="11464" max="11464" width="4.5703125" style="1" customWidth="1"/>
    <col min="11465" max="11465" width="1" style="1" customWidth="1"/>
    <col min="11466" max="11466" width="18" style="1" customWidth="1"/>
    <col min="11467" max="11467" width="1.7109375" style="1" customWidth="1"/>
    <col min="11468" max="11468" width="12.5703125" style="1" customWidth="1"/>
    <col min="11469" max="11469" width="1.5703125" style="1" customWidth="1"/>
    <col min="11470" max="11470" width="9.5703125" style="1" customWidth="1"/>
    <col min="11471" max="11471" width="1.7109375" style="1" customWidth="1"/>
    <col min="11472" max="11472" width="11.7109375" style="1" customWidth="1"/>
    <col min="11473" max="11473" width="1.5703125" style="1" customWidth="1"/>
    <col min="11474" max="11474" width="10.28515625" style="1" customWidth="1"/>
    <col min="11475" max="11475" width="2" style="1" customWidth="1"/>
    <col min="11476" max="11476" width="9.5703125" style="1" customWidth="1"/>
    <col min="11477" max="11719" width="8.85546875" style="1"/>
    <col min="11720" max="11720" width="4.5703125" style="1" customWidth="1"/>
    <col min="11721" max="11721" width="1" style="1" customWidth="1"/>
    <col min="11722" max="11722" width="18" style="1" customWidth="1"/>
    <col min="11723" max="11723" width="1.7109375" style="1" customWidth="1"/>
    <col min="11724" max="11724" width="12.5703125" style="1" customWidth="1"/>
    <col min="11725" max="11725" width="1.5703125" style="1" customWidth="1"/>
    <col min="11726" max="11726" width="9.5703125" style="1" customWidth="1"/>
    <col min="11727" max="11727" width="1.7109375" style="1" customWidth="1"/>
    <col min="11728" max="11728" width="11.7109375" style="1" customWidth="1"/>
    <col min="11729" max="11729" width="1.5703125" style="1" customWidth="1"/>
    <col min="11730" max="11730" width="10.28515625" style="1" customWidth="1"/>
    <col min="11731" max="11731" width="2" style="1" customWidth="1"/>
    <col min="11732" max="11732" width="9.5703125" style="1" customWidth="1"/>
    <col min="11733" max="11975" width="8.85546875" style="1"/>
    <col min="11976" max="11976" width="4.5703125" style="1" customWidth="1"/>
    <col min="11977" max="11977" width="1" style="1" customWidth="1"/>
    <col min="11978" max="11978" width="18" style="1" customWidth="1"/>
    <col min="11979" max="11979" width="1.7109375" style="1" customWidth="1"/>
    <col min="11980" max="11980" width="12.5703125" style="1" customWidth="1"/>
    <col min="11981" max="11981" width="1.5703125" style="1" customWidth="1"/>
    <col min="11982" max="11982" width="9.5703125" style="1" customWidth="1"/>
    <col min="11983" max="11983" width="1.7109375" style="1" customWidth="1"/>
    <col min="11984" max="11984" width="11.7109375" style="1" customWidth="1"/>
    <col min="11985" max="11985" width="1.5703125" style="1" customWidth="1"/>
    <col min="11986" max="11986" width="10.28515625" style="1" customWidth="1"/>
    <col min="11987" max="11987" width="2" style="1" customWidth="1"/>
    <col min="11988" max="11988" width="9.5703125" style="1" customWidth="1"/>
    <col min="11989" max="12231" width="8.85546875" style="1"/>
    <col min="12232" max="12232" width="4.5703125" style="1" customWidth="1"/>
    <col min="12233" max="12233" width="1" style="1" customWidth="1"/>
    <col min="12234" max="12234" width="18" style="1" customWidth="1"/>
    <col min="12235" max="12235" width="1.7109375" style="1" customWidth="1"/>
    <col min="12236" max="12236" width="12.5703125" style="1" customWidth="1"/>
    <col min="12237" max="12237" width="1.5703125" style="1" customWidth="1"/>
    <col min="12238" max="12238" width="9.5703125" style="1" customWidth="1"/>
    <col min="12239" max="12239" width="1.7109375" style="1" customWidth="1"/>
    <col min="12240" max="12240" width="11.7109375" style="1" customWidth="1"/>
    <col min="12241" max="12241" width="1.5703125" style="1" customWidth="1"/>
    <col min="12242" max="12242" width="10.28515625" style="1" customWidth="1"/>
    <col min="12243" max="12243" width="2" style="1" customWidth="1"/>
    <col min="12244" max="12244" width="9.5703125" style="1" customWidth="1"/>
    <col min="12245" max="12487" width="8.85546875" style="1"/>
    <col min="12488" max="12488" width="4.5703125" style="1" customWidth="1"/>
    <col min="12489" max="12489" width="1" style="1" customWidth="1"/>
    <col min="12490" max="12490" width="18" style="1" customWidth="1"/>
    <col min="12491" max="12491" width="1.7109375" style="1" customWidth="1"/>
    <col min="12492" max="12492" width="12.5703125" style="1" customWidth="1"/>
    <col min="12493" max="12493" width="1.5703125" style="1" customWidth="1"/>
    <col min="12494" max="12494" width="9.5703125" style="1" customWidth="1"/>
    <col min="12495" max="12495" width="1.7109375" style="1" customWidth="1"/>
    <col min="12496" max="12496" width="11.7109375" style="1" customWidth="1"/>
    <col min="12497" max="12497" width="1.5703125" style="1" customWidth="1"/>
    <col min="12498" max="12498" width="10.28515625" style="1" customWidth="1"/>
    <col min="12499" max="12499" width="2" style="1" customWidth="1"/>
    <col min="12500" max="12500" width="9.5703125" style="1" customWidth="1"/>
    <col min="12501" max="12743" width="8.85546875" style="1"/>
    <col min="12744" max="12744" width="4.5703125" style="1" customWidth="1"/>
    <col min="12745" max="12745" width="1" style="1" customWidth="1"/>
    <col min="12746" max="12746" width="18" style="1" customWidth="1"/>
    <col min="12747" max="12747" width="1.7109375" style="1" customWidth="1"/>
    <col min="12748" max="12748" width="12.5703125" style="1" customWidth="1"/>
    <col min="12749" max="12749" width="1.5703125" style="1" customWidth="1"/>
    <col min="12750" max="12750" width="9.5703125" style="1" customWidth="1"/>
    <col min="12751" max="12751" width="1.7109375" style="1" customWidth="1"/>
    <col min="12752" max="12752" width="11.7109375" style="1" customWidth="1"/>
    <col min="12753" max="12753" width="1.5703125" style="1" customWidth="1"/>
    <col min="12754" max="12754" width="10.28515625" style="1" customWidth="1"/>
    <col min="12755" max="12755" width="2" style="1" customWidth="1"/>
    <col min="12756" max="12756" width="9.5703125" style="1" customWidth="1"/>
    <col min="12757" max="12999" width="8.85546875" style="1"/>
    <col min="13000" max="13000" width="4.5703125" style="1" customWidth="1"/>
    <col min="13001" max="13001" width="1" style="1" customWidth="1"/>
    <col min="13002" max="13002" width="18" style="1" customWidth="1"/>
    <col min="13003" max="13003" width="1.7109375" style="1" customWidth="1"/>
    <col min="13004" max="13004" width="12.5703125" style="1" customWidth="1"/>
    <col min="13005" max="13005" width="1.5703125" style="1" customWidth="1"/>
    <col min="13006" max="13006" width="9.5703125" style="1" customWidth="1"/>
    <col min="13007" max="13007" width="1.7109375" style="1" customWidth="1"/>
    <col min="13008" max="13008" width="11.7109375" style="1" customWidth="1"/>
    <col min="13009" max="13009" width="1.5703125" style="1" customWidth="1"/>
    <col min="13010" max="13010" width="10.28515625" style="1" customWidth="1"/>
    <col min="13011" max="13011" width="2" style="1" customWidth="1"/>
    <col min="13012" max="13012" width="9.5703125" style="1" customWidth="1"/>
    <col min="13013" max="13255" width="8.85546875" style="1"/>
    <col min="13256" max="13256" width="4.5703125" style="1" customWidth="1"/>
    <col min="13257" max="13257" width="1" style="1" customWidth="1"/>
    <col min="13258" max="13258" width="18" style="1" customWidth="1"/>
    <col min="13259" max="13259" width="1.7109375" style="1" customWidth="1"/>
    <col min="13260" max="13260" width="12.5703125" style="1" customWidth="1"/>
    <col min="13261" max="13261" width="1.5703125" style="1" customWidth="1"/>
    <col min="13262" max="13262" width="9.5703125" style="1" customWidth="1"/>
    <col min="13263" max="13263" width="1.7109375" style="1" customWidth="1"/>
    <col min="13264" max="13264" width="11.7109375" style="1" customWidth="1"/>
    <col min="13265" max="13265" width="1.5703125" style="1" customWidth="1"/>
    <col min="13266" max="13266" width="10.28515625" style="1" customWidth="1"/>
    <col min="13267" max="13267" width="2" style="1" customWidth="1"/>
    <col min="13268" max="13268" width="9.5703125" style="1" customWidth="1"/>
    <col min="13269" max="13511" width="8.85546875" style="1"/>
    <col min="13512" max="13512" width="4.5703125" style="1" customWidth="1"/>
    <col min="13513" max="13513" width="1" style="1" customWidth="1"/>
    <col min="13514" max="13514" width="18" style="1" customWidth="1"/>
    <col min="13515" max="13515" width="1.7109375" style="1" customWidth="1"/>
    <col min="13516" max="13516" width="12.5703125" style="1" customWidth="1"/>
    <col min="13517" max="13517" width="1.5703125" style="1" customWidth="1"/>
    <col min="13518" max="13518" width="9.5703125" style="1" customWidth="1"/>
    <col min="13519" max="13519" width="1.7109375" style="1" customWidth="1"/>
    <col min="13520" max="13520" width="11.7109375" style="1" customWidth="1"/>
    <col min="13521" max="13521" width="1.5703125" style="1" customWidth="1"/>
    <col min="13522" max="13522" width="10.28515625" style="1" customWidth="1"/>
    <col min="13523" max="13523" width="2" style="1" customWidth="1"/>
    <col min="13524" max="13524" width="9.5703125" style="1" customWidth="1"/>
    <col min="13525" max="13767" width="8.85546875" style="1"/>
    <col min="13768" max="13768" width="4.5703125" style="1" customWidth="1"/>
    <col min="13769" max="13769" width="1" style="1" customWidth="1"/>
    <col min="13770" max="13770" width="18" style="1" customWidth="1"/>
    <col min="13771" max="13771" width="1.7109375" style="1" customWidth="1"/>
    <col min="13772" max="13772" width="12.5703125" style="1" customWidth="1"/>
    <col min="13773" max="13773" width="1.5703125" style="1" customWidth="1"/>
    <col min="13774" max="13774" width="9.5703125" style="1" customWidth="1"/>
    <col min="13775" max="13775" width="1.7109375" style="1" customWidth="1"/>
    <col min="13776" max="13776" width="11.7109375" style="1" customWidth="1"/>
    <col min="13777" max="13777" width="1.5703125" style="1" customWidth="1"/>
    <col min="13778" max="13778" width="10.28515625" style="1" customWidth="1"/>
    <col min="13779" max="13779" width="2" style="1" customWidth="1"/>
    <col min="13780" max="13780" width="9.5703125" style="1" customWidth="1"/>
    <col min="13781" max="14023" width="8.85546875" style="1"/>
    <col min="14024" max="14024" width="4.5703125" style="1" customWidth="1"/>
    <col min="14025" max="14025" width="1" style="1" customWidth="1"/>
    <col min="14026" max="14026" width="18" style="1" customWidth="1"/>
    <col min="14027" max="14027" width="1.7109375" style="1" customWidth="1"/>
    <col min="14028" max="14028" width="12.5703125" style="1" customWidth="1"/>
    <col min="14029" max="14029" width="1.5703125" style="1" customWidth="1"/>
    <col min="14030" max="14030" width="9.5703125" style="1" customWidth="1"/>
    <col min="14031" max="14031" width="1.7109375" style="1" customWidth="1"/>
    <col min="14032" max="14032" width="11.7109375" style="1" customWidth="1"/>
    <col min="14033" max="14033" width="1.5703125" style="1" customWidth="1"/>
    <col min="14034" max="14034" width="10.28515625" style="1" customWidth="1"/>
    <col min="14035" max="14035" width="2" style="1" customWidth="1"/>
    <col min="14036" max="14036" width="9.5703125" style="1" customWidth="1"/>
    <col min="14037" max="14279" width="8.85546875" style="1"/>
    <col min="14280" max="14280" width="4.5703125" style="1" customWidth="1"/>
    <col min="14281" max="14281" width="1" style="1" customWidth="1"/>
    <col min="14282" max="14282" width="18" style="1" customWidth="1"/>
    <col min="14283" max="14283" width="1.7109375" style="1" customWidth="1"/>
    <col min="14284" max="14284" width="12.5703125" style="1" customWidth="1"/>
    <col min="14285" max="14285" width="1.5703125" style="1" customWidth="1"/>
    <col min="14286" max="14286" width="9.5703125" style="1" customWidth="1"/>
    <col min="14287" max="14287" width="1.7109375" style="1" customWidth="1"/>
    <col min="14288" max="14288" width="11.7109375" style="1" customWidth="1"/>
    <col min="14289" max="14289" width="1.5703125" style="1" customWidth="1"/>
    <col min="14290" max="14290" width="10.28515625" style="1" customWidth="1"/>
    <col min="14291" max="14291" width="2" style="1" customWidth="1"/>
    <col min="14292" max="14292" width="9.5703125" style="1" customWidth="1"/>
    <col min="14293" max="14535" width="8.85546875" style="1"/>
    <col min="14536" max="14536" width="4.5703125" style="1" customWidth="1"/>
    <col min="14537" max="14537" width="1" style="1" customWidth="1"/>
    <col min="14538" max="14538" width="18" style="1" customWidth="1"/>
    <col min="14539" max="14539" width="1.7109375" style="1" customWidth="1"/>
    <col min="14540" max="14540" width="12.5703125" style="1" customWidth="1"/>
    <col min="14541" max="14541" width="1.5703125" style="1" customWidth="1"/>
    <col min="14542" max="14542" width="9.5703125" style="1" customWidth="1"/>
    <col min="14543" max="14543" width="1.7109375" style="1" customWidth="1"/>
    <col min="14544" max="14544" width="11.7109375" style="1" customWidth="1"/>
    <col min="14545" max="14545" width="1.5703125" style="1" customWidth="1"/>
    <col min="14546" max="14546" width="10.28515625" style="1" customWidth="1"/>
    <col min="14547" max="14547" width="2" style="1" customWidth="1"/>
    <col min="14548" max="14548" width="9.5703125" style="1" customWidth="1"/>
    <col min="14549" max="14791" width="8.85546875" style="1"/>
    <col min="14792" max="14792" width="4.5703125" style="1" customWidth="1"/>
    <col min="14793" max="14793" width="1" style="1" customWidth="1"/>
    <col min="14794" max="14794" width="18" style="1" customWidth="1"/>
    <col min="14795" max="14795" width="1.7109375" style="1" customWidth="1"/>
    <col min="14796" max="14796" width="12.5703125" style="1" customWidth="1"/>
    <col min="14797" max="14797" width="1.5703125" style="1" customWidth="1"/>
    <col min="14798" max="14798" width="9.5703125" style="1" customWidth="1"/>
    <col min="14799" max="14799" width="1.7109375" style="1" customWidth="1"/>
    <col min="14800" max="14800" width="11.7109375" style="1" customWidth="1"/>
    <col min="14801" max="14801" width="1.5703125" style="1" customWidth="1"/>
    <col min="14802" max="14802" width="10.28515625" style="1" customWidth="1"/>
    <col min="14803" max="14803" width="2" style="1" customWidth="1"/>
    <col min="14804" max="14804" width="9.5703125" style="1" customWidth="1"/>
    <col min="14805" max="15047" width="8.85546875" style="1"/>
    <col min="15048" max="15048" width="4.5703125" style="1" customWidth="1"/>
    <col min="15049" max="15049" width="1" style="1" customWidth="1"/>
    <col min="15050" max="15050" width="18" style="1" customWidth="1"/>
    <col min="15051" max="15051" width="1.7109375" style="1" customWidth="1"/>
    <col min="15052" max="15052" width="12.5703125" style="1" customWidth="1"/>
    <col min="15053" max="15053" width="1.5703125" style="1" customWidth="1"/>
    <col min="15054" max="15054" width="9.5703125" style="1" customWidth="1"/>
    <col min="15055" max="15055" width="1.7109375" style="1" customWidth="1"/>
    <col min="15056" max="15056" width="11.7109375" style="1" customWidth="1"/>
    <col min="15057" max="15057" width="1.5703125" style="1" customWidth="1"/>
    <col min="15058" max="15058" width="10.28515625" style="1" customWidth="1"/>
    <col min="15059" max="15059" width="2" style="1" customWidth="1"/>
    <col min="15060" max="15060" width="9.5703125" style="1" customWidth="1"/>
    <col min="15061" max="15303" width="8.85546875" style="1"/>
    <col min="15304" max="15304" width="4.5703125" style="1" customWidth="1"/>
    <col min="15305" max="15305" width="1" style="1" customWidth="1"/>
    <col min="15306" max="15306" width="18" style="1" customWidth="1"/>
    <col min="15307" max="15307" width="1.7109375" style="1" customWidth="1"/>
    <col min="15308" max="15308" width="12.5703125" style="1" customWidth="1"/>
    <col min="15309" max="15309" width="1.5703125" style="1" customWidth="1"/>
    <col min="15310" max="15310" width="9.5703125" style="1" customWidth="1"/>
    <col min="15311" max="15311" width="1.7109375" style="1" customWidth="1"/>
    <col min="15312" max="15312" width="11.7109375" style="1" customWidth="1"/>
    <col min="15313" max="15313" width="1.5703125" style="1" customWidth="1"/>
    <col min="15314" max="15314" width="10.28515625" style="1" customWidth="1"/>
    <col min="15315" max="15315" width="2" style="1" customWidth="1"/>
    <col min="15316" max="15316" width="9.5703125" style="1" customWidth="1"/>
    <col min="15317" max="15559" width="8.85546875" style="1"/>
    <col min="15560" max="15560" width="4.5703125" style="1" customWidth="1"/>
    <col min="15561" max="15561" width="1" style="1" customWidth="1"/>
    <col min="15562" max="15562" width="18" style="1" customWidth="1"/>
    <col min="15563" max="15563" width="1.7109375" style="1" customWidth="1"/>
    <col min="15564" max="15564" width="12.5703125" style="1" customWidth="1"/>
    <col min="15565" max="15565" width="1.5703125" style="1" customWidth="1"/>
    <col min="15566" max="15566" width="9.5703125" style="1" customWidth="1"/>
    <col min="15567" max="15567" width="1.7109375" style="1" customWidth="1"/>
    <col min="15568" max="15568" width="11.7109375" style="1" customWidth="1"/>
    <col min="15569" max="15569" width="1.5703125" style="1" customWidth="1"/>
    <col min="15570" max="15570" width="10.28515625" style="1" customWidth="1"/>
    <col min="15571" max="15571" width="2" style="1" customWidth="1"/>
    <col min="15572" max="15572" width="9.5703125" style="1" customWidth="1"/>
    <col min="15573" max="15815" width="8.85546875" style="1"/>
    <col min="15816" max="15816" width="4.5703125" style="1" customWidth="1"/>
    <col min="15817" max="15817" width="1" style="1" customWidth="1"/>
    <col min="15818" max="15818" width="18" style="1" customWidth="1"/>
    <col min="15819" max="15819" width="1.7109375" style="1" customWidth="1"/>
    <col min="15820" max="15820" width="12.5703125" style="1" customWidth="1"/>
    <col min="15821" max="15821" width="1.5703125" style="1" customWidth="1"/>
    <col min="15822" max="15822" width="9.5703125" style="1" customWidth="1"/>
    <col min="15823" max="15823" width="1.7109375" style="1" customWidth="1"/>
    <col min="15824" max="15824" width="11.7109375" style="1" customWidth="1"/>
    <col min="15825" max="15825" width="1.5703125" style="1" customWidth="1"/>
    <col min="15826" max="15826" width="10.28515625" style="1" customWidth="1"/>
    <col min="15827" max="15827" width="2" style="1" customWidth="1"/>
    <col min="15828" max="15828" width="9.5703125" style="1" customWidth="1"/>
    <col min="15829" max="16071" width="8.85546875" style="1"/>
    <col min="16072" max="16072" width="4.5703125" style="1" customWidth="1"/>
    <col min="16073" max="16073" width="1" style="1" customWidth="1"/>
    <col min="16074" max="16074" width="18" style="1" customWidth="1"/>
    <col min="16075" max="16075" width="1.7109375" style="1" customWidth="1"/>
    <col min="16076" max="16076" width="12.5703125" style="1" customWidth="1"/>
    <col min="16077" max="16077" width="1.5703125" style="1" customWidth="1"/>
    <col min="16078" max="16078" width="9.5703125" style="1" customWidth="1"/>
    <col min="16079" max="16079" width="1.7109375" style="1" customWidth="1"/>
    <col min="16080" max="16080" width="11.7109375" style="1" customWidth="1"/>
    <col min="16081" max="16081" width="1.5703125" style="1" customWidth="1"/>
    <col min="16082" max="16082" width="10.28515625" style="1" customWidth="1"/>
    <col min="16083" max="16083" width="2" style="1" customWidth="1"/>
    <col min="16084" max="16084" width="9.5703125" style="1" customWidth="1"/>
    <col min="16085" max="16338" width="8.85546875" style="1"/>
    <col min="16339" max="16384" width="8.7109375" style="1" customWidth="1"/>
  </cols>
  <sheetData>
    <row r="2" spans="1:18" ht="12.6" customHeight="1" x14ac:dyDescent="0.2">
      <c r="A2" s="84" t="s">
        <v>113</v>
      </c>
      <c r="B2" s="84"/>
      <c r="C2" s="84"/>
      <c r="D2" s="84"/>
      <c r="E2" s="84"/>
      <c r="F2" s="84"/>
      <c r="G2" s="84"/>
      <c r="H2" s="84"/>
      <c r="I2" s="84"/>
      <c r="J2" s="84"/>
      <c r="K2" s="84"/>
      <c r="L2" s="84"/>
      <c r="M2" s="84"/>
      <c r="N2" s="84"/>
      <c r="O2" s="84"/>
      <c r="P2" s="84"/>
      <c r="Q2" s="18"/>
      <c r="R2" s="18"/>
    </row>
    <row r="3" spans="1:18" ht="12.6" customHeight="1" x14ac:dyDescent="0.2">
      <c r="A3" s="84" t="s">
        <v>100</v>
      </c>
      <c r="B3" s="84"/>
      <c r="C3" s="84"/>
      <c r="D3" s="84"/>
      <c r="E3" s="84"/>
      <c r="F3" s="84"/>
      <c r="G3" s="84"/>
      <c r="H3" s="84"/>
      <c r="I3" s="84"/>
      <c r="J3" s="84"/>
      <c r="K3" s="84"/>
      <c r="L3" s="84"/>
      <c r="M3" s="84"/>
      <c r="N3" s="84"/>
      <c r="O3" s="84"/>
      <c r="P3" s="84"/>
      <c r="Q3" s="18"/>
      <c r="R3" s="18"/>
    </row>
    <row r="4" spans="1:18" ht="12.6" customHeight="1" x14ac:dyDescent="0.2">
      <c r="C4" s="12"/>
      <c r="D4" s="12"/>
      <c r="E4" s="12"/>
      <c r="F4" s="6"/>
      <c r="G4" s="6"/>
      <c r="H4" s="6"/>
      <c r="I4" s="6"/>
      <c r="J4" s="6"/>
      <c r="K4" s="6"/>
      <c r="L4" s="6"/>
      <c r="M4" s="6"/>
      <c r="N4" s="6"/>
      <c r="P4" s="6"/>
      <c r="Q4" s="6"/>
      <c r="R4" s="6"/>
    </row>
    <row r="5" spans="1:18" s="14" customFormat="1" ht="12.6" customHeight="1" x14ac:dyDescent="0.2">
      <c r="B5" s="13"/>
      <c r="C5" s="13"/>
      <c r="D5" s="13"/>
      <c r="E5" s="13"/>
      <c r="G5" s="13"/>
      <c r="I5" s="13"/>
      <c r="K5" s="13"/>
      <c r="M5" s="13"/>
      <c r="O5" s="13"/>
      <c r="Q5" s="13"/>
    </row>
    <row r="6" spans="1:18" ht="39.6" customHeight="1" x14ac:dyDescent="0.2">
      <c r="B6" s="54" t="s">
        <v>53</v>
      </c>
      <c r="C6" s="2"/>
      <c r="D6" s="15" t="s">
        <v>17</v>
      </c>
      <c r="E6" s="12"/>
      <c r="F6" s="46" t="s">
        <v>121</v>
      </c>
      <c r="G6" s="13"/>
      <c r="H6" s="46" t="s">
        <v>122</v>
      </c>
      <c r="I6" s="13"/>
      <c r="J6" s="46" t="s">
        <v>131</v>
      </c>
      <c r="K6" s="13"/>
      <c r="L6" s="46" t="s">
        <v>123</v>
      </c>
      <c r="M6" s="13"/>
      <c r="N6" s="46" t="s">
        <v>124</v>
      </c>
      <c r="O6" s="13"/>
      <c r="P6" s="46" t="s">
        <v>125</v>
      </c>
      <c r="Q6" s="12"/>
    </row>
    <row r="7" spans="1:18" ht="12.6" customHeight="1" x14ac:dyDescent="0.2">
      <c r="B7" s="12"/>
      <c r="C7" s="2"/>
      <c r="D7" s="2"/>
      <c r="E7" s="12"/>
      <c r="F7" s="16" t="s">
        <v>2</v>
      </c>
      <c r="G7" s="12"/>
      <c r="H7" s="16" t="s">
        <v>45</v>
      </c>
      <c r="I7" s="12"/>
      <c r="J7" s="16" t="s">
        <v>88</v>
      </c>
      <c r="K7" s="16"/>
      <c r="L7" s="16" t="s">
        <v>26</v>
      </c>
      <c r="M7" s="16"/>
      <c r="N7" s="16" t="s">
        <v>85</v>
      </c>
      <c r="O7" s="16"/>
      <c r="P7" s="16" t="s">
        <v>27</v>
      </c>
      <c r="Q7" s="16"/>
    </row>
    <row r="8" spans="1:18" ht="12.6" customHeight="1" x14ac:dyDescent="0.2">
      <c r="B8" s="12"/>
      <c r="C8" s="2"/>
      <c r="D8" s="18" t="s">
        <v>47</v>
      </c>
      <c r="E8" s="12"/>
      <c r="F8" s="12"/>
      <c r="G8" s="12"/>
      <c r="H8" s="12"/>
      <c r="I8" s="12"/>
      <c r="J8" s="12"/>
      <c r="K8" s="12"/>
      <c r="L8" s="12"/>
      <c r="M8" s="12"/>
      <c r="N8" s="12"/>
      <c r="O8" s="12"/>
      <c r="P8" s="12"/>
      <c r="Q8" s="12"/>
    </row>
    <row r="9" spans="1:18" ht="12.6" customHeight="1" x14ac:dyDescent="0.2">
      <c r="B9" s="12"/>
      <c r="C9" s="2"/>
      <c r="D9" s="2"/>
      <c r="E9" s="12"/>
      <c r="F9" s="12"/>
      <c r="G9" s="12"/>
      <c r="H9" s="12"/>
      <c r="I9" s="12"/>
      <c r="J9" s="12"/>
      <c r="K9" s="12"/>
      <c r="L9" s="12"/>
      <c r="M9" s="12"/>
      <c r="N9" s="12"/>
      <c r="O9" s="12"/>
      <c r="P9" s="12"/>
      <c r="Q9" s="12"/>
    </row>
    <row r="10" spans="1:18" ht="12.6" customHeight="1" x14ac:dyDescent="0.2">
      <c r="B10" s="12"/>
      <c r="C10" s="2"/>
      <c r="D10" s="18" t="s">
        <v>35</v>
      </c>
      <c r="E10" s="12"/>
      <c r="F10" s="17"/>
      <c r="G10" s="12"/>
      <c r="H10" s="17"/>
      <c r="I10" s="12"/>
      <c r="J10" s="17"/>
      <c r="K10" s="12"/>
      <c r="L10" s="17"/>
      <c r="M10" s="12"/>
      <c r="N10" s="17"/>
      <c r="O10" s="12"/>
      <c r="P10" s="17"/>
      <c r="Q10" s="12"/>
    </row>
    <row r="11" spans="1:18" ht="12.6" customHeight="1" x14ac:dyDescent="0.2">
      <c r="B11" s="12">
        <v>1</v>
      </c>
      <c r="C11" s="2"/>
      <c r="D11" s="21" t="s">
        <v>3</v>
      </c>
      <c r="E11" s="12"/>
      <c r="F11" s="47">
        <f>IFERROR('p.6-7'!J11/'p.6-7'!$H11-1,0)</f>
        <v>2.7102309630104182E-2</v>
      </c>
      <c r="G11" s="22"/>
      <c r="H11" s="47">
        <f>IFERROR('p.6-7'!L11/'p.6-7'!$H11-1,0)</f>
        <v>2.8633253116268964E-2</v>
      </c>
      <c r="I11" s="22"/>
      <c r="J11" s="47">
        <f>IFERROR('p.6-7'!N11/'p.6-7'!$H11-1,0)</f>
        <v>2.8628723452281291E-2</v>
      </c>
      <c r="K11" s="22"/>
      <c r="L11" s="47">
        <f>IFERROR('p.6-7'!P11/'p.6-7'!$H11-1,0)</f>
        <v>3.4078954619634061E-3</v>
      </c>
      <c r="M11" s="22"/>
      <c r="N11" s="47">
        <f>IFERROR('p.6-7'!R11/'p.6-7'!$H11-1,0)</f>
        <v>9.7975574345209537E-2</v>
      </c>
      <c r="O11" s="22"/>
      <c r="P11" s="47">
        <f>IFERROR('p.6-7'!T11/'p.6-7'!$H11-1,0)</f>
        <v>-7.5165285565630402E-3</v>
      </c>
      <c r="Q11" s="22"/>
    </row>
    <row r="12" spans="1:18" ht="12.6" customHeight="1" x14ac:dyDescent="0.2">
      <c r="B12" s="12">
        <f>MAX(B$11:B11)+1</f>
        <v>2</v>
      </c>
      <c r="C12" s="2"/>
      <c r="D12" s="21" t="s">
        <v>4</v>
      </c>
      <c r="E12" s="12"/>
      <c r="F12" s="47">
        <f>IFERROR('p.6-7'!J12/'p.6-7'!$H12-1,0)</f>
        <v>0.19019723270009403</v>
      </c>
      <c r="G12" s="22"/>
      <c r="H12" s="47">
        <f>IFERROR('p.6-7'!L12/'p.6-7'!$H12-1,0)</f>
        <v>0.19317231758413955</v>
      </c>
      <c r="I12" s="22"/>
      <c r="J12" s="47">
        <f>IFERROR('p.6-7'!N12/'p.6-7'!$H12-1,0)</f>
        <v>0.19337515836417207</v>
      </c>
      <c r="K12" s="22"/>
      <c r="L12" s="47">
        <f>IFERROR('p.6-7'!P12/'p.6-7'!$H12-1,0)</f>
        <v>0.12736150536954649</v>
      </c>
      <c r="M12" s="22"/>
      <c r="N12" s="47">
        <f>IFERROR('p.6-7'!R12/'p.6-7'!$H12-1,0)</f>
        <v>0.23673441460007871</v>
      </c>
      <c r="O12" s="22"/>
      <c r="P12" s="47">
        <f>IFERROR('p.6-7'!T12/'p.6-7'!$H12-1,0)</f>
        <v>7.7924202564365608E-2</v>
      </c>
      <c r="Q12" s="22"/>
    </row>
    <row r="13" spans="1:18" ht="12.6" customHeight="1" x14ac:dyDescent="0.2">
      <c r="B13" s="12">
        <f>MAX(B$11:B12)+1</f>
        <v>3</v>
      </c>
      <c r="C13" s="2"/>
      <c r="D13" s="21" t="s">
        <v>5</v>
      </c>
      <c r="E13" s="12"/>
      <c r="F13" s="47">
        <f>IFERROR('p.6-7'!J13/'p.6-7'!$H13-1,0)</f>
        <v>0.28634977327045541</v>
      </c>
      <c r="G13" s="22"/>
      <c r="H13" s="47">
        <f>IFERROR('p.6-7'!L13/'p.6-7'!$H13-1,0)</f>
        <v>0.27937983130994448</v>
      </c>
      <c r="I13" s="22"/>
      <c r="J13" s="47">
        <f>IFERROR('p.6-7'!N13/'p.6-7'!$H13-1,0)</f>
        <v>0.279382787392084</v>
      </c>
      <c r="K13" s="22"/>
      <c r="L13" s="47">
        <f>IFERROR('p.6-7'!P13/'p.6-7'!$H13-1,0)</f>
        <v>0.21028375685379253</v>
      </c>
      <c r="M13" s="22"/>
      <c r="N13" s="47">
        <f>IFERROR('p.6-7'!R13/'p.6-7'!$H13-1,0)</f>
        <v>0.35495057926152662</v>
      </c>
      <c r="O13" s="22"/>
      <c r="P13" s="47">
        <f>IFERROR('p.6-7'!T13/'p.6-7'!$H13-1,0)</f>
        <v>0.16284647533106811</v>
      </c>
      <c r="Q13" s="22"/>
    </row>
    <row r="14" spans="1:18" ht="12.6" customHeight="1" x14ac:dyDescent="0.2">
      <c r="B14" s="12">
        <f>MAX(B$11:B13)+1</f>
        <v>4</v>
      </c>
      <c r="C14" s="2"/>
      <c r="D14" s="21" t="s">
        <v>6</v>
      </c>
      <c r="E14" s="12"/>
      <c r="F14" s="47">
        <f>IFERROR('p.6-7'!J14/'p.6-7'!$H14-1,0)</f>
        <v>4.144687324587526E-2</v>
      </c>
      <c r="G14" s="22"/>
      <c r="H14" s="47">
        <f>IFERROR('p.6-7'!L14/'p.6-7'!$H14-1,0)</f>
        <v>3.4767363150944419E-2</v>
      </c>
      <c r="I14" s="22"/>
      <c r="J14" s="47">
        <f>IFERROR('p.6-7'!N14/'p.6-7'!$H14-1,0)</f>
        <v>3.3565896969021347E-2</v>
      </c>
      <c r="K14" s="22"/>
      <c r="L14" s="47">
        <f>IFERROR('p.6-7'!P14/'p.6-7'!$H14-1,0)</f>
        <v>-9.0782128545965124E-2</v>
      </c>
      <c r="M14" s="22"/>
      <c r="N14" s="47">
        <f>IFERROR('p.6-7'!R14/'p.6-7'!$H14-1,0)</f>
        <v>1.5685144052948186E-2</v>
      </c>
      <c r="O14" s="22"/>
      <c r="P14" s="47">
        <f>IFERROR('p.6-7'!T14/'p.6-7'!$H14-1,0)</f>
        <v>-0.1187506250832886</v>
      </c>
      <c r="Q14" s="22"/>
    </row>
    <row r="15" spans="1:18" ht="12.6" customHeight="1" x14ac:dyDescent="0.2">
      <c r="B15" s="12">
        <f>MAX(B$11:B14)+1</f>
        <v>5</v>
      </c>
      <c r="C15" s="2"/>
      <c r="D15" s="21" t="s">
        <v>7</v>
      </c>
      <c r="E15" s="12"/>
      <c r="F15" s="47">
        <f>IFERROR('p.6-7'!J15/'p.6-7'!$H15-1,0)</f>
        <v>0</v>
      </c>
      <c r="G15" s="4"/>
      <c r="H15" s="47">
        <f>IFERROR('p.6-7'!L15/'p.6-7'!$H15-1,0)</f>
        <v>0</v>
      </c>
      <c r="I15" s="4"/>
      <c r="J15" s="47">
        <f>IFERROR('p.6-7'!N15/'p.6-7'!$H15-1,0)</f>
        <v>0</v>
      </c>
      <c r="K15" s="4"/>
      <c r="L15" s="47">
        <f>IFERROR('p.6-7'!P15/'p.6-7'!$H15-1,0)</f>
        <v>0</v>
      </c>
      <c r="M15" s="4"/>
      <c r="N15" s="47">
        <f>IFERROR('p.6-7'!R15/'p.6-7'!$H15-1,0)</f>
        <v>0</v>
      </c>
      <c r="O15" s="4"/>
      <c r="P15" s="47">
        <f>IFERROR('p.6-7'!T15/'p.6-7'!$H15-1,0)</f>
        <v>0</v>
      </c>
      <c r="Q15" s="4"/>
    </row>
    <row r="16" spans="1:18" ht="12.6" customHeight="1" x14ac:dyDescent="0.2">
      <c r="B16" s="12">
        <f>MAX(B$11:B15)+1</f>
        <v>6</v>
      </c>
      <c r="C16" s="2"/>
      <c r="D16" s="21" t="s">
        <v>8</v>
      </c>
      <c r="E16" s="12"/>
      <c r="F16" s="47">
        <f>IFERROR('p.6-7'!J16/'p.6-7'!$H16-1,0)</f>
        <v>0</v>
      </c>
      <c r="G16" s="4"/>
      <c r="H16" s="47">
        <f>IFERROR('p.6-7'!L16/'p.6-7'!$H16-1,0)</f>
        <v>0</v>
      </c>
      <c r="I16" s="4"/>
      <c r="J16" s="47">
        <f>IFERROR('p.6-7'!N16/'p.6-7'!$H16-1,0)</f>
        <v>0</v>
      </c>
      <c r="K16" s="4"/>
      <c r="L16" s="47">
        <f>IFERROR('p.6-7'!P16/'p.6-7'!$H16-1,0)</f>
        <v>0</v>
      </c>
      <c r="M16" s="4"/>
      <c r="N16" s="47">
        <f>IFERROR('p.6-7'!R16/'p.6-7'!$H16-1,0)</f>
        <v>0</v>
      </c>
      <c r="O16" s="4"/>
      <c r="P16" s="47">
        <f>IFERROR('p.6-7'!T16/'p.6-7'!$H16-1,0)</f>
        <v>0</v>
      </c>
      <c r="Q16" s="4"/>
    </row>
    <row r="17" spans="2:17" ht="12.6" customHeight="1" x14ac:dyDescent="0.2">
      <c r="B17" s="12">
        <f>MAX(B$11:B16)+1</f>
        <v>7</v>
      </c>
      <c r="C17" s="2"/>
      <c r="D17" s="21" t="s">
        <v>9</v>
      </c>
      <c r="E17" s="12"/>
      <c r="F17" s="47">
        <f>IFERROR('p.6-7'!J17/'p.6-7'!$H17-1,0)</f>
        <v>-0.480598611169053</v>
      </c>
      <c r="G17" s="22"/>
      <c r="H17" s="47">
        <f>IFERROR('p.6-7'!L17/'p.6-7'!$H17-1,0)</f>
        <v>-0.4800532853282139</v>
      </c>
      <c r="I17" s="22"/>
      <c r="J17" s="47">
        <f>IFERROR('p.6-7'!N17/'p.6-7'!$H17-1,0)</f>
        <v>-0.48162711612273879</v>
      </c>
      <c r="K17" s="22"/>
      <c r="L17" s="47">
        <f>IFERROR('p.6-7'!P17/'p.6-7'!$H17-1,0)</f>
        <v>-0.52669995860732466</v>
      </c>
      <c r="M17" s="22"/>
      <c r="N17" s="47">
        <f>IFERROR('p.6-7'!R17/'p.6-7'!$H17-1,0)</f>
        <v>-0.52162859339443246</v>
      </c>
      <c r="O17" s="22"/>
      <c r="P17" s="47">
        <f>IFERROR('p.6-7'!T17/'p.6-7'!$H17-1,0)</f>
        <v>-0.49663133640226931</v>
      </c>
      <c r="Q17" s="22"/>
    </row>
    <row r="18" spans="2:17" ht="12.6" customHeight="1" x14ac:dyDescent="0.2">
      <c r="B18" s="12">
        <f>MAX(B$11:B17)+1</f>
        <v>8</v>
      </c>
      <c r="C18" s="2"/>
      <c r="D18" s="21" t="s">
        <v>10</v>
      </c>
      <c r="E18" s="12"/>
      <c r="F18" s="47">
        <f>IFERROR('p.6-7'!J18/'p.6-7'!$H18-1,0)</f>
        <v>-0.34049001463657613</v>
      </c>
      <c r="G18" s="22"/>
      <c r="H18" s="47">
        <f>IFERROR('p.6-7'!L18/'p.6-7'!$H18-1,0)</f>
        <v>-0.34043082002304825</v>
      </c>
      <c r="I18" s="22"/>
      <c r="J18" s="47">
        <f>IFERROR('p.6-7'!N18/'p.6-7'!$H18-1,0)</f>
        <v>-0.34290330531372959</v>
      </c>
      <c r="K18" s="22"/>
      <c r="L18" s="47">
        <f>IFERROR('p.6-7'!P18/'p.6-7'!$H18-1,0)</f>
        <v>-0.40952539926431497</v>
      </c>
      <c r="M18" s="22"/>
      <c r="N18" s="47">
        <f>IFERROR('p.6-7'!R18/'p.6-7'!$H18-1,0)</f>
        <v>-0.3901643429354853</v>
      </c>
      <c r="O18" s="22"/>
      <c r="P18" s="47">
        <f>IFERROR('p.6-7'!T18/'p.6-7'!$H18-1,0)</f>
        <v>-0.37317216680217002</v>
      </c>
      <c r="Q18" s="22"/>
    </row>
    <row r="19" spans="2:17" ht="12.6" customHeight="1" x14ac:dyDescent="0.2">
      <c r="B19" s="12">
        <f>MAX(B$11:B18)+1</f>
        <v>9</v>
      </c>
      <c r="C19" s="2"/>
      <c r="D19" s="21" t="s">
        <v>11</v>
      </c>
      <c r="E19" s="12"/>
      <c r="F19" s="47">
        <f>IFERROR('p.6-7'!J19/'p.6-7'!$H19-1,0)</f>
        <v>1.2357845531715417</v>
      </c>
      <c r="G19" s="22"/>
      <c r="H19" s="47">
        <f>IFERROR('p.6-7'!L19/'p.6-7'!$H19-1,0)</f>
        <v>1.2377693934667948</v>
      </c>
      <c r="I19" s="22"/>
      <c r="J19" s="47">
        <f>IFERROR('p.6-7'!N19/'p.6-7'!$H19-1,0)</f>
        <v>1.2236141757182564</v>
      </c>
      <c r="K19" s="22"/>
      <c r="L19" s="47">
        <f>IFERROR('p.6-7'!P19/'p.6-7'!$H19-1,0)</f>
        <v>0.88756696974353266</v>
      </c>
      <c r="M19" s="22"/>
      <c r="N19" s="47">
        <f>IFERROR('p.6-7'!R19/'p.6-7'!$H19-1,0)</f>
        <v>0.94238366191748102</v>
      </c>
      <c r="O19" s="22"/>
      <c r="P19" s="47">
        <f>IFERROR('p.6-7'!T19/'p.6-7'!$H19-1,0)</f>
        <v>0.9899049709906651</v>
      </c>
      <c r="Q19" s="22"/>
    </row>
    <row r="20" spans="2:17" ht="12.6" customHeight="1" x14ac:dyDescent="0.2">
      <c r="B20" s="12">
        <f>MAX(B$11:B19)+1</f>
        <v>10</v>
      </c>
      <c r="C20" s="2"/>
      <c r="D20" s="21" t="s">
        <v>12</v>
      </c>
      <c r="E20" s="12"/>
      <c r="F20" s="47">
        <f>IFERROR('p.6-7'!J20/'p.6-7'!$H20-1,0)</f>
        <v>-3.7540894128874625E-2</v>
      </c>
      <c r="G20" s="22"/>
      <c r="H20" s="47">
        <f>IFERROR('p.6-7'!L20/'p.6-7'!$H20-1,0)</f>
        <v>-5.9486340129246695E-3</v>
      </c>
      <c r="I20" s="22"/>
      <c r="J20" s="47">
        <f>IFERROR('p.6-7'!N20/'p.6-7'!$H20-1,0)</f>
        <v>-7.1510443549178682E-3</v>
      </c>
      <c r="K20" s="22"/>
      <c r="L20" s="47">
        <f>IFERROR('p.6-7'!P20/'p.6-7'!$H20-1,0)</f>
        <v>-0.20154434129480547</v>
      </c>
      <c r="M20" s="22"/>
      <c r="N20" s="47">
        <f>IFERROR('p.6-7'!R20/'p.6-7'!$H20-1,0)</f>
        <v>-0.16445551894576704</v>
      </c>
      <c r="O20" s="22"/>
      <c r="P20" s="47">
        <f>IFERROR('p.6-7'!T20/'p.6-7'!$H20-1,0)</f>
        <v>-0.26459092747590474</v>
      </c>
      <c r="Q20" s="22"/>
    </row>
    <row r="21" spans="2:17" ht="12.6" customHeight="1" x14ac:dyDescent="0.2">
      <c r="B21" s="12">
        <f>MAX(B$11:B20)+1</f>
        <v>11</v>
      </c>
      <c r="C21" s="2"/>
      <c r="D21" s="1" t="s">
        <v>37</v>
      </c>
      <c r="E21" s="12"/>
      <c r="F21" s="48">
        <f>IFERROR('p.6-7'!J21/'p.6-7'!$H21-1,0)</f>
        <v>6.0865187471058402E-2</v>
      </c>
      <c r="G21" s="20"/>
      <c r="H21" s="48">
        <f>IFERROR('p.6-7'!L21/'p.6-7'!$H21-1,0)</f>
        <v>6.3029847183269094E-2</v>
      </c>
      <c r="I21" s="20"/>
      <c r="J21" s="48">
        <f>IFERROR('p.6-7'!N21/'p.6-7'!$H21-1,0)</f>
        <v>6.3003213767046207E-2</v>
      </c>
      <c r="K21" s="20"/>
      <c r="L21" s="48">
        <f>IFERROR('p.6-7'!P21/'p.6-7'!$H21-1,0)</f>
        <v>2.3492165691182398E-2</v>
      </c>
      <c r="M21" s="20"/>
      <c r="N21" s="48">
        <f>IFERROR('p.6-7'!R21/'p.6-7'!$H21-1,0)</f>
        <v>0.12027331947455489</v>
      </c>
      <c r="O21" s="20"/>
      <c r="P21" s="48">
        <f>IFERROR('p.6-7'!T21/'p.6-7'!$H21-1,0)</f>
        <v>3.3016017356031213E-3</v>
      </c>
      <c r="Q21" s="20"/>
    </row>
    <row r="22" spans="2:17" ht="12.6" customHeight="1" x14ac:dyDescent="0.2">
      <c r="B22" s="12"/>
      <c r="C22" s="2"/>
      <c r="D22" s="21"/>
      <c r="E22" s="12"/>
      <c r="F22" s="4"/>
      <c r="G22" s="4"/>
      <c r="H22" s="4"/>
      <c r="I22" s="4"/>
      <c r="J22" s="4"/>
      <c r="K22" s="4"/>
      <c r="L22" s="4"/>
      <c r="M22" s="4"/>
      <c r="N22" s="4"/>
      <c r="O22" s="4"/>
      <c r="P22" s="4"/>
      <c r="Q22" s="4"/>
    </row>
    <row r="23" spans="2:17" ht="12.6" customHeight="1" x14ac:dyDescent="0.2">
      <c r="B23" s="12"/>
      <c r="C23" s="2"/>
      <c r="D23" s="18" t="s">
        <v>40</v>
      </c>
      <c r="E23" s="12"/>
      <c r="F23" s="17"/>
      <c r="G23" s="12"/>
      <c r="H23" s="17"/>
      <c r="I23" s="12"/>
      <c r="J23" s="17"/>
      <c r="K23" s="12"/>
      <c r="L23" s="17"/>
      <c r="M23" s="12"/>
      <c r="N23" s="17"/>
      <c r="O23" s="12"/>
      <c r="P23" s="17"/>
      <c r="Q23" s="12"/>
    </row>
    <row r="24" spans="2:17" ht="12.6" customHeight="1" x14ac:dyDescent="0.2">
      <c r="B24" s="12">
        <f>MAX(B$11:B23)+1</f>
        <v>12</v>
      </c>
      <c r="C24" s="2"/>
      <c r="D24" s="21" t="s">
        <v>3</v>
      </c>
      <c r="E24" s="12"/>
      <c r="F24" s="47">
        <f>IFERROR('p.6-7'!J24/'p.6-7'!$H24-1,0)</f>
        <v>1.8606652567345172E-2</v>
      </c>
      <c r="G24" s="22"/>
      <c r="H24" s="47">
        <f>IFERROR('p.6-7'!L24/'p.6-7'!$H24-1,0)</f>
        <v>2.0280712905654363E-2</v>
      </c>
      <c r="I24" s="22"/>
      <c r="J24" s="47">
        <f>IFERROR('p.6-7'!N24/'p.6-7'!$H24-1,0)</f>
        <v>2.0282680929979424E-2</v>
      </c>
      <c r="K24" s="22"/>
      <c r="L24" s="47">
        <f>IFERROR('p.6-7'!P24/'p.6-7'!$H24-1,0)</f>
        <v>1.7317559101137414E-2</v>
      </c>
      <c r="M24" s="22"/>
      <c r="N24" s="47">
        <f>IFERROR('p.6-7'!R24/'p.6-7'!$H24-1,0)</f>
        <v>-7.3970959768440148E-3</v>
      </c>
      <c r="O24" s="22"/>
      <c r="P24" s="47">
        <f>IFERROR('p.6-7'!T24/'p.6-7'!$H24-1,0)</f>
        <v>2.9902955895844574E-2</v>
      </c>
      <c r="Q24" s="22"/>
    </row>
    <row r="25" spans="2:17" ht="12.6" customHeight="1" x14ac:dyDescent="0.2">
      <c r="B25" s="12">
        <f>MAX(B$11:B24)+1</f>
        <v>13</v>
      </c>
      <c r="C25" s="2"/>
      <c r="D25" s="21" t="s">
        <v>4</v>
      </c>
      <c r="E25" s="12"/>
      <c r="F25" s="47">
        <f>IFERROR('p.6-7'!J25/'p.6-7'!$H25-1,0)</f>
        <v>-7.4847582192947293E-3</v>
      </c>
      <c r="G25" s="22"/>
      <c r="H25" s="47">
        <f>IFERROR('p.6-7'!L25/'p.6-7'!$H25-1,0)</f>
        <v>-4.737710499937986E-3</v>
      </c>
      <c r="I25" s="22"/>
      <c r="J25" s="47">
        <f>IFERROR('p.6-7'!N25/'p.6-7'!$H25-1,0)</f>
        <v>-4.8645054838220014E-3</v>
      </c>
      <c r="K25" s="22"/>
      <c r="L25" s="47">
        <f>IFERROR('p.6-7'!P25/'p.6-7'!$H25-1,0)</f>
        <v>-2.6500224411518669E-2</v>
      </c>
      <c r="M25" s="22"/>
      <c r="N25" s="47">
        <f>IFERROR('p.6-7'!R25/'p.6-7'!$H25-1,0)</f>
        <v>-4.4813319963123321E-2</v>
      </c>
      <c r="O25" s="22"/>
      <c r="P25" s="47">
        <f>IFERROR('p.6-7'!T25/'p.6-7'!$H25-1,0)</f>
        <v>1.4860413952450857E-2</v>
      </c>
      <c r="Q25" s="22"/>
    </row>
    <row r="26" spans="2:17" ht="12.6" customHeight="1" x14ac:dyDescent="0.2">
      <c r="B26" s="12">
        <f>MAX(B$11:B25)+1</f>
        <v>14</v>
      </c>
      <c r="C26" s="2"/>
      <c r="D26" s="21" t="s">
        <v>5</v>
      </c>
      <c r="E26" s="12"/>
      <c r="F26" s="47">
        <f>IFERROR('p.6-7'!J26/'p.6-7'!$H26-1,0)</f>
        <v>0.5762003702405758</v>
      </c>
      <c r="G26" s="22"/>
      <c r="H26" s="47">
        <f>IFERROR('p.6-7'!L26/'p.6-7'!$H26-1,0)</f>
        <v>0.56868344454209918</v>
      </c>
      <c r="I26" s="22"/>
      <c r="J26" s="47">
        <f>IFERROR('p.6-7'!N26/'p.6-7'!$H26-1,0)</f>
        <v>0.56976136362781804</v>
      </c>
      <c r="K26" s="22"/>
      <c r="L26" s="47">
        <f>IFERROR('p.6-7'!P26/'p.6-7'!$H26-1,0)</f>
        <v>0.62201981780414028</v>
      </c>
      <c r="M26" s="22"/>
      <c r="N26" s="47">
        <f>IFERROR('p.6-7'!R26/'p.6-7'!$H26-1,0)</f>
        <v>0.60868196298898347</v>
      </c>
      <c r="O26" s="22"/>
      <c r="P26" s="47">
        <f>IFERROR('p.6-7'!T26/'p.6-7'!$H26-1,0)</f>
        <v>0.56258255188031825</v>
      </c>
      <c r="Q26" s="22"/>
    </row>
    <row r="27" spans="2:17" ht="12.6" customHeight="1" x14ac:dyDescent="0.2">
      <c r="B27" s="12">
        <f>MAX(B$11:B26)+1</f>
        <v>15</v>
      </c>
      <c r="C27" s="2"/>
      <c r="D27" s="21" t="s">
        <v>6</v>
      </c>
      <c r="E27" s="12"/>
      <c r="F27" s="47">
        <f>IFERROR('p.6-7'!J27/'p.6-7'!$H27-1,0)</f>
        <v>7.3613387454381618E-2</v>
      </c>
      <c r="G27" s="22"/>
      <c r="H27" s="47">
        <f>IFERROR('p.6-7'!L27/'p.6-7'!$H27-1,0)</f>
        <v>6.7031798733285797E-2</v>
      </c>
      <c r="I27" s="22"/>
      <c r="J27" s="47">
        <f>IFERROR('p.6-7'!N27/'p.6-7'!$H27-1,0)</f>
        <v>6.6057265708263868E-2</v>
      </c>
      <c r="K27" s="22"/>
      <c r="L27" s="47">
        <f>IFERROR('p.6-7'!P27/'p.6-7'!$H27-1,0)</f>
        <v>0.10761984680775871</v>
      </c>
      <c r="M27" s="22"/>
      <c r="N27" s="47">
        <f>IFERROR('p.6-7'!R27/'p.6-7'!$H27-1,0)</f>
        <v>9.9855027185646428E-2</v>
      </c>
      <c r="O27" s="22"/>
      <c r="P27" s="47">
        <f>IFERROR('p.6-7'!T27/'p.6-7'!$H27-1,0)</f>
        <v>9.4614267547403985E-2</v>
      </c>
      <c r="Q27" s="22"/>
    </row>
    <row r="28" spans="2:17" ht="12.6" customHeight="1" x14ac:dyDescent="0.2">
      <c r="B28" s="12">
        <f>MAX(B$11:B27)+1</f>
        <v>16</v>
      </c>
      <c r="C28" s="2"/>
      <c r="D28" s="21" t="s">
        <v>7</v>
      </c>
      <c r="E28" s="12"/>
      <c r="F28" s="47">
        <f>IFERROR('p.6-7'!J28/'p.6-7'!$H28-1,0)</f>
        <v>0.15434452793120479</v>
      </c>
      <c r="G28" s="22"/>
      <c r="H28" s="47">
        <f>IFERROR('p.6-7'!L28/'p.6-7'!$H28-1,0)</f>
        <v>0.14356170978242333</v>
      </c>
      <c r="I28" s="22"/>
      <c r="J28" s="47">
        <f>IFERROR('p.6-7'!N28/'p.6-7'!$H28-1,0)</f>
        <v>0.13885611641991602</v>
      </c>
      <c r="K28" s="22"/>
      <c r="L28" s="47">
        <f>IFERROR('p.6-7'!P28/'p.6-7'!$H28-1,0)</f>
        <v>0.19644900314440328</v>
      </c>
      <c r="M28" s="22"/>
      <c r="N28" s="47">
        <f>IFERROR('p.6-7'!R28/'p.6-7'!$H28-1,0)</f>
        <v>0.19010458498349858</v>
      </c>
      <c r="O28" s="22"/>
      <c r="P28" s="47">
        <f>IFERROR('p.6-7'!T28/'p.6-7'!$H28-1,0)</f>
        <v>0.28774965650557949</v>
      </c>
      <c r="Q28" s="22"/>
    </row>
    <row r="29" spans="2:17" ht="12.6" customHeight="1" x14ac:dyDescent="0.2">
      <c r="B29" s="12">
        <f>MAX(B$11:B28)+1</f>
        <v>17</v>
      </c>
      <c r="C29" s="2"/>
      <c r="D29" s="21" t="s">
        <v>8</v>
      </c>
      <c r="E29" s="12"/>
      <c r="F29" s="47">
        <f>IFERROR('p.6-7'!J29/'p.6-7'!$H29-1,0)</f>
        <v>-3.7175835247787115E-2</v>
      </c>
      <c r="G29" s="22"/>
      <c r="H29" s="47">
        <f>IFERROR('p.6-7'!L29/'p.6-7'!$H29-1,0)</f>
        <v>-4.6119284942206407E-2</v>
      </c>
      <c r="I29" s="22"/>
      <c r="J29" s="47">
        <f>IFERROR('p.6-7'!N29/'p.6-7'!$H29-1,0)</f>
        <v>-4.3914047917229748E-2</v>
      </c>
      <c r="K29" s="22"/>
      <c r="L29" s="47">
        <f>IFERROR('p.6-7'!P29/'p.6-7'!$H29-1,0)</f>
        <v>-5.8566954054781406E-2</v>
      </c>
      <c r="M29" s="22"/>
      <c r="N29" s="47">
        <f>IFERROR('p.6-7'!R29/'p.6-7'!$H29-1,0)</f>
        <v>-0.13946093094466594</v>
      </c>
      <c r="O29" s="22"/>
      <c r="P29" s="47">
        <f>IFERROR('p.6-7'!T29/'p.6-7'!$H29-1,0)</f>
        <v>-4.9932783210846599E-2</v>
      </c>
      <c r="Q29" s="22"/>
    </row>
    <row r="30" spans="2:17" ht="12.6" customHeight="1" x14ac:dyDescent="0.2">
      <c r="B30" s="12">
        <f>MAX(B$11:B29)+1</f>
        <v>18</v>
      </c>
      <c r="C30" s="2"/>
      <c r="D30" s="21" t="s">
        <v>9</v>
      </c>
      <c r="E30" s="12"/>
      <c r="F30" s="47">
        <f>IFERROR('p.6-7'!J30/'p.6-7'!$H30-1,0)</f>
        <v>-0.47817001925757951</v>
      </c>
      <c r="G30" s="22"/>
      <c r="H30" s="47">
        <f>IFERROR('p.6-7'!L30/'p.6-7'!$H30-1,0)</f>
        <v>-0.47807150130047249</v>
      </c>
      <c r="I30" s="22"/>
      <c r="J30" s="47">
        <f>IFERROR('p.6-7'!N30/'p.6-7'!$H30-1,0)</f>
        <v>-0.47955092141166267</v>
      </c>
      <c r="K30" s="22"/>
      <c r="L30" s="47">
        <f>IFERROR('p.6-7'!P30/'p.6-7'!$H30-1,0)</f>
        <v>-0.46793601819040143</v>
      </c>
      <c r="M30" s="22"/>
      <c r="N30" s="47">
        <f>IFERROR('p.6-7'!R30/'p.6-7'!$H30-1,0)</f>
        <v>-0.45799618560059818</v>
      </c>
      <c r="O30" s="22"/>
      <c r="P30" s="47">
        <f>IFERROR('p.6-7'!T30/'p.6-7'!$H30-1,0)</f>
        <v>-0.48607310873100373</v>
      </c>
      <c r="Q30" s="22"/>
    </row>
    <row r="31" spans="2:17" ht="12.6" customHeight="1" x14ac:dyDescent="0.2">
      <c r="B31" s="12">
        <f>MAX(B$11:B30)+1</f>
        <v>19</v>
      </c>
      <c r="C31" s="2"/>
      <c r="D31" s="21" t="s">
        <v>10</v>
      </c>
      <c r="E31" s="12"/>
      <c r="F31" s="47">
        <f>IFERROR('p.6-7'!J31/'p.6-7'!$H31-1,0)</f>
        <v>-0.37673041691735787</v>
      </c>
      <c r="G31" s="22"/>
      <c r="H31" s="47">
        <f>IFERROR('p.6-7'!L31/'p.6-7'!$H31-1,0)</f>
        <v>-0.37701804868625599</v>
      </c>
      <c r="I31" s="22"/>
      <c r="J31" s="47">
        <f>IFERROR('p.6-7'!N31/'p.6-7'!$H31-1,0)</f>
        <v>-0.37853374832645248</v>
      </c>
      <c r="K31" s="22"/>
      <c r="L31" s="47">
        <f>IFERROR('p.6-7'!P31/'p.6-7'!$H31-1,0)</f>
        <v>-0.36702767300086947</v>
      </c>
      <c r="M31" s="22"/>
      <c r="N31" s="47">
        <f>IFERROR('p.6-7'!R31/'p.6-7'!$H31-1,0)</f>
        <v>-0.3535454524800159</v>
      </c>
      <c r="O31" s="22"/>
      <c r="P31" s="47">
        <f>IFERROR('p.6-7'!T31/'p.6-7'!$H31-1,0)</f>
        <v>-0.39343003627619721</v>
      </c>
      <c r="Q31" s="22"/>
    </row>
    <row r="32" spans="2:17" ht="12.6" customHeight="1" x14ac:dyDescent="0.2">
      <c r="B32" s="12">
        <f>MAX(B$11:B31)+1</f>
        <v>20</v>
      </c>
      <c r="C32" s="2"/>
      <c r="D32" s="21" t="s">
        <v>11</v>
      </c>
      <c r="E32" s="12"/>
      <c r="F32" s="47">
        <f>IFERROR('p.6-7'!J32/'p.6-7'!$H32-1,0)</f>
        <v>1.2105716381126084</v>
      </c>
      <c r="G32" s="22"/>
      <c r="H32" s="47">
        <f>IFERROR('p.6-7'!L32/'p.6-7'!$H32-1,0)</f>
        <v>1.2171420561796169</v>
      </c>
      <c r="I32" s="22"/>
      <c r="J32" s="47">
        <f>IFERROR('p.6-7'!N32/'p.6-7'!$H32-1,0)</f>
        <v>1.1899490659144778</v>
      </c>
      <c r="K32" s="22"/>
      <c r="L32" s="47">
        <f>IFERROR('p.6-7'!P32/'p.6-7'!$H32-1,0)</f>
        <v>1.2950927307529492</v>
      </c>
      <c r="M32" s="22"/>
      <c r="N32" s="47">
        <f>IFERROR('p.6-7'!R32/'p.6-7'!$H32-1,0)</f>
        <v>1.3787559273023677</v>
      </c>
      <c r="O32" s="22"/>
      <c r="P32" s="47">
        <f>IFERROR('p.6-7'!T32/'p.6-7'!$H32-1,0)</f>
        <v>1.2200701601100441</v>
      </c>
      <c r="Q32" s="22"/>
    </row>
    <row r="33" spans="2:17" ht="12.6" customHeight="1" x14ac:dyDescent="0.2">
      <c r="B33" s="12">
        <f>MAX(B$11:B32)+1</f>
        <v>21</v>
      </c>
      <c r="C33" s="2"/>
      <c r="D33" s="1" t="s">
        <v>41</v>
      </c>
      <c r="E33" s="12"/>
      <c r="F33" s="48">
        <f>IFERROR('p.6-7'!J33/'p.6-7'!$H33-1,0)</f>
        <v>1.3183127897442581E-2</v>
      </c>
      <c r="G33" s="20"/>
      <c r="H33" s="48">
        <f>IFERROR('p.6-7'!L33/'p.6-7'!$H33-1,0)</f>
        <v>1.4773983354875009E-2</v>
      </c>
      <c r="I33" s="20"/>
      <c r="J33" s="48">
        <f>IFERROR('p.6-7'!N33/'p.6-7'!$H33-1,0)</f>
        <v>1.4700906138414238E-2</v>
      </c>
      <c r="K33" s="20"/>
      <c r="L33" s="48">
        <f>IFERROR('p.6-7'!P33/'p.6-7'!$H33-1,0)</f>
        <v>8.1749578814325208E-3</v>
      </c>
      <c r="M33" s="20"/>
      <c r="N33" s="48">
        <f>IFERROR('p.6-7'!R33/'p.6-7'!$H33-1,0)</f>
        <v>-1.4780933780452976E-2</v>
      </c>
      <c r="O33" s="20"/>
      <c r="P33" s="48">
        <f>IFERROR('p.6-7'!T33/'p.6-7'!$H33-1,0)</f>
        <v>2.7801796041158511E-2</v>
      </c>
      <c r="Q33" s="20"/>
    </row>
    <row r="34" spans="2:17" ht="12.6" customHeight="1" x14ac:dyDescent="0.2">
      <c r="B34" s="12"/>
      <c r="C34" s="2"/>
      <c r="D34" s="21"/>
      <c r="E34" s="12"/>
      <c r="F34" s="4"/>
      <c r="G34" s="4"/>
      <c r="H34" s="4"/>
      <c r="I34" s="4"/>
      <c r="J34" s="4"/>
      <c r="K34" s="4"/>
      <c r="L34" s="4"/>
      <c r="M34" s="4"/>
      <c r="N34" s="4"/>
      <c r="O34" s="4"/>
      <c r="P34" s="4"/>
      <c r="Q34" s="4"/>
    </row>
    <row r="35" spans="2:17" ht="12.6" customHeight="1" x14ac:dyDescent="0.2">
      <c r="B35" s="12">
        <f>MAX(B$11:B34)+1</f>
        <v>22</v>
      </c>
      <c r="C35" s="2"/>
      <c r="D35" s="1" t="s">
        <v>48</v>
      </c>
      <c r="E35" s="12"/>
      <c r="F35" s="48">
        <f>IFERROR('p.6-7'!J35/'p.6-7'!$H35-1,0)</f>
        <v>2.0594713080506866E-2</v>
      </c>
      <c r="G35" s="20"/>
      <c r="H35" s="48">
        <f>IFERROR('p.6-7'!L35/'p.6-7'!$H35-1,0)</f>
        <v>2.2274759297539859E-2</v>
      </c>
      <c r="I35" s="20"/>
      <c r="J35" s="48">
        <f>IFERROR('p.6-7'!N35/'p.6-7'!$H35-1,0)</f>
        <v>2.2208901194195718E-2</v>
      </c>
      <c r="K35" s="20"/>
      <c r="L35" s="48">
        <f>IFERROR('p.6-7'!P35/'p.6-7'!$H35-1,0)</f>
        <v>1.0555827991990396E-2</v>
      </c>
      <c r="M35" s="20"/>
      <c r="N35" s="48">
        <f>IFERROR('p.6-7'!R35/'p.6-7'!$H35-1,0)</f>
        <v>6.2115760080396765E-3</v>
      </c>
      <c r="O35" s="20"/>
      <c r="P35" s="48">
        <f>IFERROR('p.6-7'!T35/'p.6-7'!$H35-1,0)</f>
        <v>2.3993544494957941E-2</v>
      </c>
      <c r="Q35" s="20"/>
    </row>
    <row r="36" spans="2:17" ht="12.6" customHeight="1" x14ac:dyDescent="0.2">
      <c r="B36" s="12"/>
      <c r="C36" s="2"/>
      <c r="D36" s="21"/>
      <c r="E36" s="12"/>
      <c r="F36" s="4"/>
      <c r="G36" s="4"/>
      <c r="H36" s="4"/>
      <c r="I36" s="4"/>
      <c r="J36" s="4"/>
      <c r="K36" s="4"/>
      <c r="L36" s="4"/>
      <c r="M36" s="4"/>
      <c r="N36" s="4"/>
      <c r="O36" s="4"/>
      <c r="P36" s="4"/>
      <c r="Q36" s="4"/>
    </row>
    <row r="37" spans="2:17" ht="12.6" customHeight="1" x14ac:dyDescent="0.2">
      <c r="B37" s="12"/>
      <c r="C37" s="2"/>
      <c r="D37" s="21"/>
      <c r="E37" s="12"/>
      <c r="F37" s="4"/>
      <c r="G37" s="4"/>
      <c r="H37" s="4"/>
      <c r="I37" s="4"/>
      <c r="J37" s="4"/>
      <c r="K37" s="4"/>
      <c r="L37" s="4"/>
      <c r="M37" s="4"/>
      <c r="N37" s="4"/>
      <c r="O37" s="4"/>
      <c r="P37" s="4"/>
      <c r="Q37" s="4"/>
    </row>
    <row r="38" spans="2:17" ht="12.6" customHeight="1" x14ac:dyDescent="0.2">
      <c r="B38" s="12"/>
      <c r="C38" s="2"/>
      <c r="D38" s="18" t="s">
        <v>49</v>
      </c>
      <c r="E38" s="12"/>
      <c r="F38" s="12"/>
      <c r="G38" s="12"/>
      <c r="H38" s="12"/>
      <c r="I38" s="12"/>
      <c r="J38" s="12"/>
      <c r="K38" s="12"/>
      <c r="L38" s="12"/>
      <c r="M38" s="12"/>
      <c r="N38" s="12"/>
      <c r="O38" s="12"/>
      <c r="P38" s="12"/>
      <c r="Q38" s="12"/>
    </row>
    <row r="39" spans="2:17" ht="12.6" customHeight="1" x14ac:dyDescent="0.2">
      <c r="B39" s="12"/>
      <c r="C39" s="2"/>
      <c r="D39" s="21"/>
      <c r="E39" s="12"/>
      <c r="F39" s="4"/>
      <c r="G39" s="4"/>
      <c r="H39" s="4"/>
      <c r="I39" s="4"/>
      <c r="J39" s="4"/>
      <c r="K39" s="4"/>
      <c r="L39" s="4"/>
      <c r="M39" s="4"/>
      <c r="N39" s="4"/>
      <c r="O39" s="4"/>
      <c r="P39" s="4"/>
      <c r="Q39" s="4"/>
    </row>
    <row r="40" spans="2:17" ht="12.6" customHeight="1" x14ac:dyDescent="0.2">
      <c r="B40" s="12"/>
      <c r="C40" s="2"/>
      <c r="D40" s="18" t="s">
        <v>34</v>
      </c>
      <c r="E40" s="12"/>
      <c r="F40" s="20"/>
      <c r="G40" s="20"/>
      <c r="H40" s="20"/>
      <c r="I40" s="20"/>
      <c r="J40" s="20"/>
      <c r="K40" s="20"/>
      <c r="L40" s="20"/>
      <c r="M40" s="20"/>
      <c r="N40" s="20"/>
      <c r="O40" s="20"/>
      <c r="P40" s="20"/>
      <c r="Q40" s="20"/>
    </row>
    <row r="41" spans="2:17" ht="12.6" customHeight="1" x14ac:dyDescent="0.2">
      <c r="B41" s="12">
        <f>MAX(B$11:B40)+1</f>
        <v>23</v>
      </c>
      <c r="C41" s="2"/>
      <c r="D41" s="21" t="s">
        <v>73</v>
      </c>
      <c r="E41" s="12"/>
      <c r="F41" s="47">
        <f>IFERROR('p.6-7'!J41/'p.6-7'!$H41-1,0)</f>
        <v>-0.20987935819841053</v>
      </c>
      <c r="G41" s="22"/>
      <c r="H41" s="47">
        <f>IFERROR('p.6-7'!L41/'p.6-7'!$H41-1,0)</f>
        <v>-0.20851633399793013</v>
      </c>
      <c r="I41" s="22"/>
      <c r="J41" s="47">
        <f>IFERROR('p.6-7'!N41/'p.6-7'!$H41-1,0)</f>
        <v>-0.20857919905404865</v>
      </c>
      <c r="K41" s="22"/>
      <c r="L41" s="47">
        <f>IFERROR('p.6-7'!P41/'p.6-7'!$H41-1,0)</f>
        <v>-0.23212331162556743</v>
      </c>
      <c r="M41" s="22"/>
      <c r="N41" s="47">
        <f>IFERROR('p.6-7'!R41/'p.6-7'!$H41-1,0)</f>
        <v>-0.15765476076012974</v>
      </c>
      <c r="O41" s="22"/>
      <c r="P41" s="47">
        <f>IFERROR('p.6-7'!T41/'p.6-7'!$H41-1,0)</f>
        <v>-0.21720013231089386</v>
      </c>
      <c r="Q41" s="22"/>
    </row>
    <row r="42" spans="2:17" ht="12.6" customHeight="1" x14ac:dyDescent="0.2">
      <c r="B42" s="12">
        <f>MAX(B$11:B41)+1</f>
        <v>24</v>
      </c>
      <c r="C42" s="2"/>
      <c r="D42" s="21" t="s">
        <v>74</v>
      </c>
      <c r="E42" s="12"/>
      <c r="F42" s="47">
        <f>IFERROR('p.6-7'!J42/'p.6-7'!$H42-1,0)</f>
        <v>-0.17271821164935619</v>
      </c>
      <c r="G42" s="22"/>
      <c r="H42" s="47">
        <f>IFERROR('p.6-7'!L42/'p.6-7'!$H42-1,0)</f>
        <v>-0.17022400460901455</v>
      </c>
      <c r="I42" s="22"/>
      <c r="J42" s="47">
        <f>IFERROR('p.6-7'!N42/'p.6-7'!$H42-1,0)</f>
        <v>-0.17037512719469283</v>
      </c>
      <c r="K42" s="22"/>
      <c r="L42" s="47">
        <f>IFERROR('p.6-7'!P42/'p.6-7'!$H42-1,0)</f>
        <v>-0.23058787970886685</v>
      </c>
      <c r="M42" s="22"/>
      <c r="N42" s="47">
        <f>IFERROR('p.6-7'!R42/'p.6-7'!$H42-1,0)</f>
        <v>-0.16551136005301481</v>
      </c>
      <c r="O42" s="22"/>
      <c r="P42" s="47">
        <f>IFERROR('p.6-7'!T42/'p.6-7'!$H42-1,0)</f>
        <v>-0.1516991161521849</v>
      </c>
      <c r="Q42" s="22"/>
    </row>
    <row r="43" spans="2:17" ht="12.6" customHeight="1" x14ac:dyDescent="0.2">
      <c r="B43" s="12">
        <f>MAX(B$11:B42)+1</f>
        <v>25</v>
      </c>
      <c r="C43" s="2"/>
      <c r="D43" s="21" t="s">
        <v>75</v>
      </c>
      <c r="E43" s="12"/>
      <c r="F43" s="47">
        <f>IFERROR('p.6-7'!J43/'p.6-7'!$H43-1,0)</f>
        <v>-5.0174816758685514E-2</v>
      </c>
      <c r="G43" s="22"/>
      <c r="H43" s="47">
        <f>IFERROR('p.6-7'!L43/'p.6-7'!$H43-1,0)</f>
        <v>-6.6417422817479976E-2</v>
      </c>
      <c r="I43" s="22"/>
      <c r="J43" s="47">
        <f>IFERROR('p.6-7'!N43/'p.6-7'!$H43-1,0)</f>
        <v>-5.7842496232726082E-2</v>
      </c>
      <c r="K43" s="22"/>
      <c r="L43" s="47">
        <f>IFERROR('p.6-7'!P43/'p.6-7'!$H43-1,0)</f>
        <v>-7.4756308173711483E-2</v>
      </c>
      <c r="M43" s="22"/>
      <c r="N43" s="47">
        <f>IFERROR('p.6-7'!R43/'p.6-7'!$H43-1,0)</f>
        <v>1.3322248720695873E-2</v>
      </c>
      <c r="O43" s="22"/>
      <c r="P43" s="47">
        <f>IFERROR('p.6-7'!T43/'p.6-7'!$H43-1,0)</f>
        <v>-7.3323268692604082E-2</v>
      </c>
      <c r="Q43" s="22"/>
    </row>
    <row r="44" spans="2:17" ht="12.6" customHeight="1" x14ac:dyDescent="0.2">
      <c r="B44" s="12">
        <f>MAX(B$11:B43)+1</f>
        <v>26</v>
      </c>
      <c r="C44" s="2"/>
      <c r="D44" s="21" t="s">
        <v>76</v>
      </c>
      <c r="E44" s="12"/>
      <c r="F44" s="47">
        <f>IFERROR('p.6-7'!J44/'p.6-7'!$H44-1,0)</f>
        <v>-0.56070776588290427</v>
      </c>
      <c r="G44" s="22"/>
      <c r="H44" s="47">
        <f>IFERROR('p.6-7'!L44/'p.6-7'!$H44-1,0)</f>
        <v>-0.56075140872062412</v>
      </c>
      <c r="I44" s="22"/>
      <c r="J44" s="47">
        <f>IFERROR('p.6-7'!N44/'p.6-7'!$H44-1,0)</f>
        <v>-0.56079999231968813</v>
      </c>
      <c r="K44" s="22"/>
      <c r="L44" s="47">
        <f>IFERROR('p.6-7'!P44/'p.6-7'!$H44-1,0)</f>
        <v>-0.56328778353461217</v>
      </c>
      <c r="M44" s="22"/>
      <c r="N44" s="47">
        <f>IFERROR('p.6-7'!R44/'p.6-7'!$H44-1,0)</f>
        <v>-0.50572583158104967</v>
      </c>
      <c r="O44" s="22"/>
      <c r="P44" s="47">
        <f>IFERROR('p.6-7'!T44/'p.6-7'!$H44-1,0)</f>
        <v>-0.58714928172107483</v>
      </c>
      <c r="Q44" s="22"/>
    </row>
    <row r="45" spans="2:17" ht="12.6" customHeight="1" x14ac:dyDescent="0.2">
      <c r="B45" s="12">
        <f>MAX(B$11:B44)+1</f>
        <v>27</v>
      </c>
      <c r="C45" s="2"/>
      <c r="D45" s="21" t="s">
        <v>77</v>
      </c>
      <c r="E45" s="12"/>
      <c r="F45" s="47">
        <f>IFERROR('p.6-7'!J45/'p.6-7'!$H45-1,0)</f>
        <v>-0.15286586129678326</v>
      </c>
      <c r="G45" s="22"/>
      <c r="H45" s="47">
        <f>IFERROR('p.6-7'!L45/'p.6-7'!$H45-1,0)</f>
        <v>-0.14537850532122454</v>
      </c>
      <c r="I45" s="22"/>
      <c r="J45" s="47">
        <f>IFERROR('p.6-7'!N45/'p.6-7'!$H45-1,0)</f>
        <v>-0.14545631147055893</v>
      </c>
      <c r="K45" s="22"/>
      <c r="L45" s="47">
        <f>IFERROR('p.6-7'!P45/'p.6-7'!$H45-1,0)</f>
        <v>-0.16016506727372759</v>
      </c>
      <c r="M45" s="22"/>
      <c r="N45" s="47">
        <f>IFERROR('p.6-7'!R45/'p.6-7'!$H45-1,0)</f>
        <v>-5.1844064629046782E-2</v>
      </c>
      <c r="O45" s="22"/>
      <c r="P45" s="47">
        <f>IFERROR('p.6-7'!T45/'p.6-7'!$H45-1,0)</f>
        <v>-0.15041054399362153</v>
      </c>
      <c r="Q45" s="22"/>
    </row>
    <row r="46" spans="2:17" ht="12.6" customHeight="1" x14ac:dyDescent="0.2">
      <c r="B46" s="12">
        <f>MAX(B$11:B45)+1</f>
        <v>28</v>
      </c>
      <c r="C46" s="2"/>
      <c r="D46" s="21" t="s">
        <v>78</v>
      </c>
      <c r="E46" s="12"/>
      <c r="F46" s="47">
        <f>IFERROR('p.6-7'!J46/'p.6-7'!$H46-1,0)</f>
        <v>-0.15972098972211524</v>
      </c>
      <c r="G46" s="22"/>
      <c r="H46" s="47">
        <f>IFERROR('p.6-7'!L46/'p.6-7'!$H46-1,0)</f>
        <v>-0.15828108010006336</v>
      </c>
      <c r="I46" s="22"/>
      <c r="J46" s="47">
        <f>IFERROR('p.6-7'!N46/'p.6-7'!$H46-1,0)</f>
        <v>-0.15833434170863203</v>
      </c>
      <c r="K46" s="22"/>
      <c r="L46" s="47">
        <f>IFERROR('p.6-7'!P46/'p.6-7'!$H46-1,0)</f>
        <v>-0.18300111511560346</v>
      </c>
      <c r="M46" s="22"/>
      <c r="N46" s="47">
        <f>IFERROR('p.6-7'!R46/'p.6-7'!$H46-1,0)</f>
        <v>-0.10223383171621581</v>
      </c>
      <c r="O46" s="22"/>
      <c r="P46" s="47">
        <f>IFERROR('p.6-7'!T46/'p.6-7'!$H46-1,0)</f>
        <v>-0.1678008502689039</v>
      </c>
      <c r="Q46" s="22"/>
    </row>
    <row r="47" spans="2:17" ht="12.6" customHeight="1" x14ac:dyDescent="0.2">
      <c r="B47" s="12">
        <f>MAX(B$11:B46)+1</f>
        <v>29</v>
      </c>
      <c r="C47" s="2"/>
      <c r="D47" s="21" t="s">
        <v>79</v>
      </c>
      <c r="E47" s="12"/>
      <c r="F47" s="47">
        <f>IFERROR('p.6-7'!J47/'p.6-7'!$H47-1,0)</f>
        <v>1.6793601633447786E-2</v>
      </c>
      <c r="G47" s="22"/>
      <c r="H47" s="47">
        <f>IFERROR('p.6-7'!L47/'p.6-7'!$H47-1,0)</f>
        <v>1.9621845572064922E-2</v>
      </c>
      <c r="I47" s="22"/>
      <c r="J47" s="47">
        <f>IFERROR('p.6-7'!N47/'p.6-7'!$H47-1,0)</f>
        <v>1.9645716301814664E-2</v>
      </c>
      <c r="K47" s="22"/>
      <c r="L47" s="47">
        <f>IFERROR('p.6-7'!P47/'p.6-7'!$H47-1,0)</f>
        <v>-4.7648509228579994E-2</v>
      </c>
      <c r="M47" s="22"/>
      <c r="N47" s="47">
        <f>IFERROR('p.6-7'!R47/'p.6-7'!$H47-1,0)</f>
        <v>3.3422742171832498E-2</v>
      </c>
      <c r="O47" s="22"/>
      <c r="P47" s="47">
        <f>IFERROR('p.6-7'!T47/'p.6-7'!$H47-1,0)</f>
        <v>4.6253355834095622E-2</v>
      </c>
      <c r="Q47" s="22"/>
    </row>
    <row r="48" spans="2:17" ht="12.6" customHeight="1" x14ac:dyDescent="0.2">
      <c r="B48" s="12">
        <f>MAX(B$11:B47)+1</f>
        <v>30</v>
      </c>
      <c r="C48" s="2"/>
      <c r="D48" s="21" t="s">
        <v>80</v>
      </c>
      <c r="E48" s="12"/>
      <c r="F48" s="47">
        <f>IFERROR('p.6-7'!J48/'p.6-7'!$H48-1,0)</f>
        <v>0.16017400485056688</v>
      </c>
      <c r="G48" s="22"/>
      <c r="H48" s="47">
        <f>IFERROR('p.6-7'!L48/'p.6-7'!$H48-1,0)</f>
        <v>0.15581461711001809</v>
      </c>
      <c r="I48" s="22"/>
      <c r="J48" s="47">
        <f>IFERROR('p.6-7'!N48/'p.6-7'!$H48-1,0)</f>
        <v>0.15595294158299589</v>
      </c>
      <c r="K48" s="22"/>
      <c r="L48" s="47">
        <f>IFERROR('p.6-7'!P48/'p.6-7'!$H48-1,0)</f>
        <v>3.7573353635909523E-2</v>
      </c>
      <c r="M48" s="22"/>
      <c r="N48" s="47">
        <f>IFERROR('p.6-7'!R48/'p.6-7'!$H48-1,0)</f>
        <v>0.15744258721216964</v>
      </c>
      <c r="O48" s="22"/>
      <c r="P48" s="47">
        <f>IFERROR('p.6-7'!T48/'p.6-7'!$H48-1,0)</f>
        <v>2.9459777386047437E-2</v>
      </c>
      <c r="Q48" s="22"/>
    </row>
    <row r="49" spans="2:17" ht="12.6" customHeight="1" x14ac:dyDescent="0.2">
      <c r="B49" s="12">
        <f>MAX(B$11:B48)+1</f>
        <v>31</v>
      </c>
      <c r="C49" s="2"/>
      <c r="D49" s="21" t="s">
        <v>81</v>
      </c>
      <c r="E49" s="12"/>
      <c r="F49" s="47">
        <f>IFERROR('p.6-7'!J49/'p.6-7'!$H49-1,0)</f>
        <v>-0.66442676243299448</v>
      </c>
      <c r="G49" s="22"/>
      <c r="H49" s="47">
        <f>IFERROR('p.6-7'!L49/'p.6-7'!$H49-1,0)</f>
        <v>-0.66441773642014146</v>
      </c>
      <c r="I49" s="22"/>
      <c r="J49" s="47">
        <f>IFERROR('p.6-7'!N49/'p.6-7'!$H49-1,0)</f>
        <v>-0.66473445081360927</v>
      </c>
      <c r="K49" s="22"/>
      <c r="L49" s="47">
        <f>IFERROR('p.6-7'!P49/'p.6-7'!$H49-1,0)</f>
        <v>-0.67286100672436411</v>
      </c>
      <c r="M49" s="22"/>
      <c r="N49" s="47">
        <f>IFERROR('p.6-7'!R49/'p.6-7'!$H49-1,0)</f>
        <v>-0.62648378999771714</v>
      </c>
      <c r="O49" s="22"/>
      <c r="P49" s="47">
        <f>IFERROR('p.6-7'!T49/'p.6-7'!$H49-1,0)</f>
        <v>-0.71116162603952604</v>
      </c>
      <c r="Q49" s="22"/>
    </row>
    <row r="50" spans="2:17" ht="12.6" customHeight="1" x14ac:dyDescent="0.2">
      <c r="B50" s="12">
        <f>MAX(B$11:B49)+1</f>
        <v>32</v>
      </c>
      <c r="C50" s="2"/>
      <c r="D50" s="21" t="s">
        <v>82</v>
      </c>
      <c r="E50" s="12"/>
      <c r="F50" s="47">
        <f>IFERROR('p.6-7'!J50/'p.6-7'!$H50-1,0)</f>
        <v>-0.23671851392544074</v>
      </c>
      <c r="G50" s="22"/>
      <c r="H50" s="47">
        <f>IFERROR('p.6-7'!L50/'p.6-7'!$H50-1,0)</f>
        <v>-0.23808167642903577</v>
      </c>
      <c r="I50" s="22"/>
      <c r="J50" s="47">
        <f>IFERROR('p.6-7'!N50/'p.6-7'!$H50-1,0)</f>
        <v>-0.2371035556339387</v>
      </c>
      <c r="K50" s="22"/>
      <c r="L50" s="47">
        <f>IFERROR('p.6-7'!P50/'p.6-7'!$H50-1,0)</f>
        <v>-0.24913033088641812</v>
      </c>
      <c r="M50" s="22"/>
      <c r="N50" s="47">
        <f>IFERROR('p.6-7'!R50/'p.6-7'!$H50-1,0)</f>
        <v>-8.7756926984042694E-2</v>
      </c>
      <c r="O50" s="22"/>
      <c r="P50" s="47">
        <f>IFERROR('p.6-7'!T50/'p.6-7'!$H50-1,0)</f>
        <v>-0.24164881228359891</v>
      </c>
      <c r="Q50" s="22"/>
    </row>
    <row r="51" spans="2:17" ht="12.6" customHeight="1" x14ac:dyDescent="0.2">
      <c r="B51" s="12">
        <f>MAX(B$11:B50)+1</f>
        <v>33</v>
      </c>
      <c r="C51" s="2"/>
      <c r="D51" s="1" t="s">
        <v>36</v>
      </c>
      <c r="E51" s="12"/>
      <c r="F51" s="48">
        <f>IFERROR('p.6-7'!J51/'p.6-7'!$H51-1,0)</f>
        <v>-0.18111180887348532</v>
      </c>
      <c r="G51" s="20"/>
      <c r="H51" s="48">
        <f>IFERROR('p.6-7'!L51/'p.6-7'!$H51-1,0)</f>
        <v>-0.18033117844020896</v>
      </c>
      <c r="I51" s="20"/>
      <c r="J51" s="48">
        <f>IFERROR('p.6-7'!N51/'p.6-7'!$H51-1,0)</f>
        <v>-0.18006348890816626</v>
      </c>
      <c r="K51" s="20"/>
      <c r="L51" s="48">
        <f>IFERROR('p.6-7'!P51/'p.6-7'!$H51-1,0)</f>
        <v>-0.20726918647117931</v>
      </c>
      <c r="M51" s="20"/>
      <c r="N51" s="48">
        <f>IFERROR('p.6-7'!R51/'p.6-7'!$H51-1,0)</f>
        <v>-0.12836985923621769</v>
      </c>
      <c r="O51" s="20"/>
      <c r="P51" s="48">
        <f>IFERROR('p.6-7'!T51/'p.6-7'!$H51-1,0)</f>
        <v>-0.18771224672989473</v>
      </c>
      <c r="Q51" s="20"/>
    </row>
    <row r="52" spans="2:17" ht="12.6" customHeight="1" x14ac:dyDescent="0.2">
      <c r="B52" s="12"/>
      <c r="C52" s="2"/>
      <c r="E52" s="12"/>
      <c r="F52" s="23"/>
      <c r="G52" s="20"/>
      <c r="H52" s="23"/>
      <c r="I52" s="20"/>
      <c r="J52" s="23"/>
      <c r="K52" s="20"/>
      <c r="L52" s="23"/>
      <c r="M52" s="20"/>
      <c r="N52" s="23"/>
      <c r="O52" s="20"/>
      <c r="P52" s="23"/>
      <c r="Q52" s="20"/>
    </row>
    <row r="53" spans="2:17" ht="12.6" customHeight="1" x14ac:dyDescent="0.2">
      <c r="B53" s="12"/>
      <c r="C53" s="2"/>
      <c r="D53" s="18" t="s">
        <v>35</v>
      </c>
      <c r="E53" s="12"/>
      <c r="F53" s="20"/>
      <c r="G53" s="20"/>
      <c r="H53" s="20"/>
      <c r="I53" s="20"/>
      <c r="J53" s="20"/>
      <c r="K53" s="20"/>
      <c r="L53" s="20"/>
      <c r="M53" s="20"/>
      <c r="N53" s="20"/>
      <c r="O53" s="20"/>
      <c r="P53" s="20"/>
      <c r="Q53" s="20"/>
    </row>
    <row r="54" spans="2:17" ht="12.6" customHeight="1" x14ac:dyDescent="0.2">
      <c r="B54" s="12">
        <f>MAX(B$11:B53)+1</f>
        <v>34</v>
      </c>
      <c r="C54" s="2"/>
      <c r="D54" s="21" t="s">
        <v>73</v>
      </c>
      <c r="E54" s="12"/>
      <c r="F54" s="47">
        <f>IFERROR('p.6-7'!J54/'p.6-7'!$H54-1,0)</f>
        <v>-0.11226289651325438</v>
      </c>
      <c r="G54" s="22"/>
      <c r="H54" s="47">
        <f>IFERROR('p.6-7'!L54/'p.6-7'!$H54-1,0)</f>
        <v>-0.11088555384174026</v>
      </c>
      <c r="I54" s="22"/>
      <c r="J54" s="47">
        <f>IFERROR('p.6-7'!N54/'p.6-7'!$H54-1,0)</f>
        <v>-0.11085193409773564</v>
      </c>
      <c r="K54" s="22"/>
      <c r="L54" s="47">
        <f>IFERROR('p.6-7'!P54/'p.6-7'!$H54-1,0)</f>
        <v>-0.13434239121198666</v>
      </c>
      <c r="M54" s="22"/>
      <c r="N54" s="47">
        <f>IFERROR('p.6-7'!R54/'p.6-7'!$H54-1,0)</f>
        <v>-5.0110526619064122E-2</v>
      </c>
      <c r="O54" s="22"/>
      <c r="P54" s="47">
        <f>IFERROR('p.6-7'!T54/'p.6-7'!$H54-1,0)</f>
        <v>-0.14544301113833247</v>
      </c>
      <c r="Q54" s="22"/>
    </row>
    <row r="55" spans="2:17" ht="12.6" customHeight="1" x14ac:dyDescent="0.2">
      <c r="B55" s="12">
        <f>MAX(B$11:B54)+1</f>
        <v>35</v>
      </c>
      <c r="C55" s="2"/>
      <c r="D55" s="21" t="s">
        <v>74</v>
      </c>
      <c r="E55" s="12"/>
      <c r="F55" s="47">
        <f>IFERROR('p.6-7'!J55/'p.6-7'!$H55-1,0)</f>
        <v>-0.29136432203266849</v>
      </c>
      <c r="G55" s="22"/>
      <c r="H55" s="47">
        <f>IFERROR('p.6-7'!L55/'p.6-7'!$H55-1,0)</f>
        <v>-0.28894645934945029</v>
      </c>
      <c r="I55" s="22"/>
      <c r="J55" s="47">
        <f>IFERROR('p.6-7'!N55/'p.6-7'!$H55-1,0)</f>
        <v>-0.28930855448193527</v>
      </c>
      <c r="K55" s="22"/>
      <c r="L55" s="47">
        <f>IFERROR('p.6-7'!P55/'p.6-7'!$H55-1,0)</f>
        <v>-0.34870794899724666</v>
      </c>
      <c r="M55" s="22"/>
      <c r="N55" s="47">
        <f>IFERROR('p.6-7'!R55/'p.6-7'!$H55-1,0)</f>
        <v>-0.29349956175693581</v>
      </c>
      <c r="O55" s="22"/>
      <c r="P55" s="47">
        <f>IFERROR('p.6-7'!T55/'p.6-7'!$H55-1,0)</f>
        <v>-0.3893499726883719</v>
      </c>
      <c r="Q55" s="22"/>
    </row>
    <row r="56" spans="2:17" ht="12.6" customHeight="1" x14ac:dyDescent="0.2">
      <c r="B56" s="12">
        <f>MAX(B$11:B55)+1</f>
        <v>36</v>
      </c>
      <c r="C56" s="2"/>
      <c r="D56" s="21" t="s">
        <v>75</v>
      </c>
      <c r="E56" s="12"/>
      <c r="F56" s="47">
        <f>IFERROR('p.6-7'!J56/'p.6-7'!$H56-1,0)</f>
        <v>-0.12722061634956672</v>
      </c>
      <c r="G56" s="22"/>
      <c r="H56" s="47">
        <f>IFERROR('p.6-7'!L56/'p.6-7'!$H56-1,0)</f>
        <v>-0.13247552725981704</v>
      </c>
      <c r="I56" s="22"/>
      <c r="J56" s="47">
        <f>IFERROR('p.6-7'!N56/'p.6-7'!$H56-1,0)</f>
        <v>-0.1317003468186243</v>
      </c>
      <c r="K56" s="22"/>
      <c r="L56" s="47">
        <f>IFERROR('p.6-7'!P56/'p.6-7'!$H56-1,0)</f>
        <v>-0.17622994083681254</v>
      </c>
      <c r="M56" s="22"/>
      <c r="N56" s="47">
        <f>IFERROR('p.6-7'!R56/'p.6-7'!$H56-1,0)</f>
        <v>5.2239072629469696E-3</v>
      </c>
      <c r="O56" s="22"/>
      <c r="P56" s="47">
        <f>IFERROR('p.6-7'!T56/'p.6-7'!$H56-1,0)</f>
        <v>-0.17518625149366074</v>
      </c>
      <c r="Q56" s="22"/>
    </row>
    <row r="57" spans="2:17" ht="12.6" customHeight="1" x14ac:dyDescent="0.2">
      <c r="B57" s="12">
        <f>MAX(B$11:B56)+1</f>
        <v>37</v>
      </c>
      <c r="C57" s="2"/>
      <c r="D57" s="21" t="s">
        <v>76</v>
      </c>
      <c r="E57" s="12"/>
      <c r="F57" s="47">
        <f>IFERROR('p.6-7'!J57/'p.6-7'!$H57-1,0)</f>
        <v>0.94326493313085646</v>
      </c>
      <c r="G57" s="22"/>
      <c r="H57" s="47">
        <f>IFERROR('p.6-7'!L57/'p.6-7'!$H57-1,0)</f>
        <v>0.94316936493978165</v>
      </c>
      <c r="I57" s="22"/>
      <c r="J57" s="47">
        <f>IFERROR('p.6-7'!N57/'p.6-7'!$H57-1,0)</f>
        <v>0.94313793739548868</v>
      </c>
      <c r="K57" s="22"/>
      <c r="L57" s="47">
        <f>IFERROR('p.6-7'!P57/'p.6-7'!$H57-1,0)</f>
        <v>0.93967249960178179</v>
      </c>
      <c r="M57" s="22"/>
      <c r="N57" s="47">
        <f>IFERROR('p.6-7'!R57/'p.6-7'!$H57-1,0)</f>
        <v>1.2769665837549811</v>
      </c>
      <c r="O57" s="22"/>
      <c r="P57" s="47">
        <f>IFERROR('p.6-7'!T57/'p.6-7'!$H57-1,0)</f>
        <v>0.9462351095271555</v>
      </c>
      <c r="Q57" s="22"/>
    </row>
    <row r="58" spans="2:17" ht="12.6" customHeight="1" x14ac:dyDescent="0.2">
      <c r="B58" s="12">
        <f>MAX(B$11:B57)+1</f>
        <v>38</v>
      </c>
      <c r="C58" s="2"/>
      <c r="D58" s="21" t="s">
        <v>77</v>
      </c>
      <c r="E58" s="12"/>
      <c r="F58" s="47">
        <f>IFERROR('p.6-7'!J58/'p.6-7'!$H58-1,0)</f>
        <v>-0.13575273111583941</v>
      </c>
      <c r="G58" s="22"/>
      <c r="H58" s="47">
        <f>IFERROR('p.6-7'!L58/'p.6-7'!$H58-1,0)</f>
        <v>-0.12816509677686605</v>
      </c>
      <c r="I58" s="22"/>
      <c r="J58" s="47">
        <f>IFERROR('p.6-7'!N58/'p.6-7'!$H58-1,0)</f>
        <v>-0.12824394498608704</v>
      </c>
      <c r="K58" s="22"/>
      <c r="L58" s="47">
        <f>IFERROR('p.6-7'!P58/'p.6-7'!$H58-1,0)</f>
        <v>-0.14314969555811996</v>
      </c>
      <c r="M58" s="22"/>
      <c r="N58" s="47">
        <f>IFERROR('p.6-7'!R58/'p.6-7'!$H58-1,0)</f>
        <v>-3.3377946761643851E-2</v>
      </c>
      <c r="O58" s="22"/>
      <c r="P58" s="47">
        <f>IFERROR('p.6-7'!T58/'p.6-7'!$H58-1,0)</f>
        <v>-0.13326452968086544</v>
      </c>
      <c r="Q58" s="22"/>
    </row>
    <row r="59" spans="2:17" ht="12.6" customHeight="1" x14ac:dyDescent="0.2">
      <c r="B59" s="12">
        <f>MAX(B$11:B58)+1</f>
        <v>39</v>
      </c>
      <c r="C59" s="2"/>
      <c r="D59" s="1" t="s">
        <v>37</v>
      </c>
      <c r="E59" s="12"/>
      <c r="F59" s="48">
        <f>IFERROR('p.6-7'!J59/'p.6-7'!$H59-1,0)</f>
        <v>-0.12706653720545313</v>
      </c>
      <c r="G59" s="20"/>
      <c r="H59" s="48">
        <f>IFERROR('p.6-7'!L59/'p.6-7'!$H59-1,0)</f>
        <v>-0.12616553447824608</v>
      </c>
      <c r="I59" s="20"/>
      <c r="J59" s="48">
        <f>IFERROR('p.6-7'!N59/'p.6-7'!$H59-1,0)</f>
        <v>-0.12609776042755827</v>
      </c>
      <c r="K59" s="20"/>
      <c r="L59" s="48">
        <f>IFERROR('p.6-7'!P59/'p.6-7'!$H59-1,0)</f>
        <v>-0.15533390543928205</v>
      </c>
      <c r="M59" s="20"/>
      <c r="N59" s="48">
        <f>IFERROR('p.6-7'!R59/'p.6-7'!$H59-1,0)</f>
        <v>-6.1836040507789791E-2</v>
      </c>
      <c r="O59" s="20"/>
      <c r="P59" s="48">
        <f>IFERROR('p.6-7'!T59/'p.6-7'!$H59-1,0)</f>
        <v>-0.16774285798313981</v>
      </c>
      <c r="Q59" s="20"/>
    </row>
    <row r="60" spans="2:17" ht="12.6" customHeight="1" x14ac:dyDescent="0.2">
      <c r="B60" s="12"/>
      <c r="C60" s="2"/>
      <c r="D60" s="21"/>
      <c r="E60" s="12"/>
      <c r="F60" s="4"/>
      <c r="G60" s="4"/>
      <c r="H60" s="4"/>
      <c r="I60" s="4"/>
      <c r="J60" s="4"/>
      <c r="K60" s="4"/>
      <c r="L60" s="4"/>
      <c r="M60" s="4"/>
      <c r="N60" s="4"/>
      <c r="O60" s="4"/>
      <c r="P60" s="4"/>
      <c r="Q60" s="4"/>
    </row>
    <row r="61" spans="2:17" ht="12.6" customHeight="1" x14ac:dyDescent="0.2">
      <c r="B61" s="12">
        <f>MAX(B$11:B60)+1</f>
        <v>40</v>
      </c>
      <c r="C61" s="2"/>
      <c r="D61" s="1" t="s">
        <v>50</v>
      </c>
      <c r="E61" s="12"/>
      <c r="F61" s="48">
        <f>IFERROR('p.6-7'!J61/'p.6-7'!$H61-1,0)</f>
        <v>-0.16318363043596773</v>
      </c>
      <c r="G61" s="20"/>
      <c r="H61" s="48">
        <f>IFERROR('p.6-7'!L61/'p.6-7'!$H61-1,0)</f>
        <v>-0.16236306947967039</v>
      </c>
      <c r="I61" s="20"/>
      <c r="J61" s="48">
        <f>IFERROR('p.6-7'!N61/'p.6-7'!$H61-1,0)</f>
        <v>-0.16216169695023552</v>
      </c>
      <c r="K61" s="20"/>
      <c r="L61" s="48">
        <f>IFERROR('p.6-7'!P61/'p.6-7'!$H61-1,0)</f>
        <v>-0.19004094509491798</v>
      </c>
      <c r="M61" s="20"/>
      <c r="N61" s="48">
        <f>IFERROR('p.6-7'!R61/'p.6-7'!$H61-1,0)</f>
        <v>-0.10629891505409672</v>
      </c>
      <c r="O61" s="20"/>
      <c r="P61" s="48">
        <f>IFERROR('p.6-7'!T61/'p.6-7'!$H61-1,0)</f>
        <v>-0.18108789729671848</v>
      </c>
      <c r="Q61" s="20"/>
    </row>
    <row r="62" spans="2:17" ht="12.6" customHeight="1" x14ac:dyDescent="0.2">
      <c r="B62" s="12"/>
      <c r="C62" s="2"/>
      <c r="D62" s="2"/>
      <c r="E62" s="12"/>
      <c r="F62" s="19"/>
      <c r="G62" s="24"/>
      <c r="H62" s="19"/>
      <c r="I62" s="24"/>
      <c r="J62" s="19"/>
      <c r="K62" s="24"/>
      <c r="L62" s="19"/>
      <c r="M62" s="24"/>
      <c r="N62" s="19"/>
      <c r="O62" s="24"/>
      <c r="P62" s="19"/>
      <c r="Q62" s="24"/>
    </row>
    <row r="63" spans="2:17" ht="12.6" customHeight="1" x14ac:dyDescent="0.2">
      <c r="B63" s="12"/>
      <c r="C63" s="2"/>
      <c r="D63" s="2"/>
      <c r="E63" s="12"/>
      <c r="F63" s="19"/>
      <c r="G63" s="25"/>
      <c r="H63" s="19"/>
      <c r="I63" s="25"/>
      <c r="J63" s="19"/>
      <c r="K63" s="25"/>
      <c r="L63" s="19"/>
      <c r="M63" s="25"/>
      <c r="N63" s="19"/>
      <c r="O63" s="25"/>
      <c r="P63" s="19"/>
      <c r="Q63" s="25"/>
    </row>
    <row r="64" spans="2:17" ht="12.6" customHeight="1" x14ac:dyDescent="0.2">
      <c r="B64" s="12"/>
      <c r="C64" s="2"/>
      <c r="D64" s="18" t="s">
        <v>51</v>
      </c>
      <c r="E64" s="12"/>
      <c r="F64" s="12"/>
      <c r="G64" s="12"/>
      <c r="H64" s="12"/>
      <c r="I64" s="12"/>
      <c r="J64" s="12"/>
      <c r="K64" s="12"/>
      <c r="L64" s="12"/>
      <c r="M64" s="12"/>
      <c r="N64" s="12"/>
      <c r="O64" s="12"/>
      <c r="P64" s="12"/>
      <c r="Q64" s="12"/>
    </row>
    <row r="65" spans="2:17" ht="12.6" customHeight="1" x14ac:dyDescent="0.2">
      <c r="B65" s="12"/>
      <c r="C65" s="2"/>
      <c r="D65" s="21"/>
      <c r="E65" s="12"/>
      <c r="F65" s="4"/>
      <c r="G65" s="4"/>
      <c r="H65" s="4"/>
      <c r="I65" s="4"/>
      <c r="J65" s="4"/>
      <c r="K65" s="4"/>
      <c r="L65" s="4"/>
      <c r="M65" s="4"/>
      <c r="N65" s="4"/>
      <c r="O65" s="4"/>
      <c r="P65" s="4"/>
      <c r="Q65" s="4"/>
    </row>
    <row r="66" spans="2:17" ht="12.6" customHeight="1" x14ac:dyDescent="0.2">
      <c r="B66" s="12"/>
      <c r="C66" s="2"/>
      <c r="D66" s="26" t="s">
        <v>38</v>
      </c>
      <c r="E66" s="12"/>
      <c r="F66" s="19"/>
      <c r="G66" s="24"/>
      <c r="H66" s="19"/>
      <c r="I66" s="24"/>
      <c r="J66" s="19"/>
      <c r="K66" s="24"/>
      <c r="L66" s="19"/>
      <c r="M66" s="24"/>
      <c r="N66" s="19"/>
      <c r="O66" s="24"/>
      <c r="P66" s="19"/>
      <c r="Q66" s="24"/>
    </row>
    <row r="67" spans="2:17" ht="12.6" customHeight="1" x14ac:dyDescent="0.2">
      <c r="B67" s="12">
        <f>MAX(B$11:B66)+1</f>
        <v>41</v>
      </c>
      <c r="C67" s="2"/>
      <c r="D67" s="27" t="s">
        <v>13</v>
      </c>
      <c r="E67" s="12"/>
      <c r="F67" s="47">
        <f>IFERROR('p.6-7'!J67/'p.6-7'!$H67-1,0)</f>
        <v>2.6085635168010102E-2</v>
      </c>
      <c r="G67" s="22"/>
      <c r="H67" s="47">
        <f>IFERROR('p.6-7'!L67/'p.6-7'!$H67-1,0)</f>
        <v>2.7798861124516572E-2</v>
      </c>
      <c r="I67" s="22"/>
      <c r="J67" s="47">
        <f>IFERROR('p.6-7'!N67/'p.6-7'!$H67-1,0)</f>
        <v>2.774629029722897E-2</v>
      </c>
      <c r="K67" s="22"/>
      <c r="L67" s="47">
        <f>IFERROR('p.6-7'!P67/'p.6-7'!$H67-1,0)</f>
        <v>2.4062906479245694E-2</v>
      </c>
      <c r="M67" s="22"/>
      <c r="N67" s="47">
        <f>IFERROR('p.6-7'!R67/'p.6-7'!$H67-1,0)</f>
        <v>1.1739208674674817E-3</v>
      </c>
      <c r="O67" s="22"/>
      <c r="P67" s="47">
        <f>IFERROR('p.6-7'!T67/'p.6-7'!$H67-1,0)</f>
        <v>2.4245511042537471E-2</v>
      </c>
      <c r="Q67" s="22"/>
    </row>
    <row r="68" spans="2:17" ht="12.6" customHeight="1" x14ac:dyDescent="0.2">
      <c r="B68" s="12">
        <f>MAX(B$11:B67)+1</f>
        <v>42</v>
      </c>
      <c r="C68" s="2"/>
      <c r="D68" s="27" t="s">
        <v>14</v>
      </c>
      <c r="E68" s="12"/>
      <c r="F68" s="47">
        <f>IFERROR('p.6-7'!J68/'p.6-7'!$H68-1,0)</f>
        <v>7.0787331294783762E-3</v>
      </c>
      <c r="G68" s="22"/>
      <c r="H68" s="47">
        <f>IFERROR('p.6-7'!L68/'p.6-7'!$H68-1,0)</f>
        <v>1.0235445134550325E-2</v>
      </c>
      <c r="I68" s="22"/>
      <c r="J68" s="47">
        <f>IFERROR('p.6-7'!N68/'p.6-7'!$H68-1,0)</f>
        <v>9.9596756348867554E-3</v>
      </c>
      <c r="K68" s="22"/>
      <c r="L68" s="47">
        <f>IFERROR('p.6-7'!P68/'p.6-7'!$H68-1,0)</f>
        <v>-1.598158186274834E-2</v>
      </c>
      <c r="M68" s="22"/>
      <c r="N68" s="47">
        <f>IFERROR('p.6-7'!R68/'p.6-7'!$H68-1,0)</f>
        <v>-3.2490685539063868E-2</v>
      </c>
      <c r="O68" s="22"/>
      <c r="P68" s="47">
        <f>IFERROR('p.6-7'!T68/'p.6-7'!$H68-1,0)</f>
        <v>1.9024556382272184E-3</v>
      </c>
      <c r="Q68" s="22"/>
    </row>
    <row r="69" spans="2:17" ht="12.6" customHeight="1" x14ac:dyDescent="0.2">
      <c r="B69" s="12">
        <f>MAX(B$11:B68)+1</f>
        <v>43</v>
      </c>
      <c r="C69" s="2"/>
      <c r="D69" s="27" t="s">
        <v>68</v>
      </c>
      <c r="E69" s="12"/>
      <c r="F69" s="47">
        <f>IFERROR('p.6-7'!J69/'p.6-7'!$H69-1,0)</f>
        <v>-0.18161232026628493</v>
      </c>
      <c r="G69" s="22"/>
      <c r="H69" s="47">
        <f>IFERROR('p.6-7'!L69/'p.6-7'!$H69-1,0)</f>
        <v>-0.18641047547246536</v>
      </c>
      <c r="I69" s="22"/>
      <c r="J69" s="47">
        <f>IFERROR('p.6-7'!N69/'p.6-7'!$H69-1,0)</f>
        <v>-0.18685635117935784</v>
      </c>
      <c r="K69" s="22"/>
      <c r="L69" s="47">
        <f>IFERROR('p.6-7'!P69/'p.6-7'!$H69-1,0)</f>
        <v>-0.15431854369001696</v>
      </c>
      <c r="M69" s="22"/>
      <c r="N69" s="47">
        <f>IFERROR('p.6-7'!R69/'p.6-7'!$H69-1,0)</f>
        <v>-0.16053438986482471</v>
      </c>
      <c r="O69" s="22"/>
      <c r="P69" s="47">
        <f>IFERROR('p.6-7'!T69/'p.6-7'!$H69-1,0)</f>
        <v>-0.13331991307012359</v>
      </c>
      <c r="Q69" s="22"/>
    </row>
    <row r="70" spans="2:17" ht="12.6" customHeight="1" x14ac:dyDescent="0.2">
      <c r="B70" s="12">
        <f>MAX(B$11:B69)+1</f>
        <v>44</v>
      </c>
      <c r="C70" s="2"/>
      <c r="D70" s="27" t="s">
        <v>69</v>
      </c>
      <c r="E70" s="12"/>
      <c r="F70" s="47">
        <f>IFERROR('p.6-7'!J70/'p.6-7'!$H70-1,0)</f>
        <v>-0.57480677688730752</v>
      </c>
      <c r="G70" s="22"/>
      <c r="H70" s="47">
        <f>IFERROR('p.6-7'!L70/'p.6-7'!$H70-1,0)</f>
        <v>-0.57530895607124699</v>
      </c>
      <c r="I70" s="22"/>
      <c r="J70" s="47">
        <f>IFERROR('p.6-7'!N70/'p.6-7'!$H70-1,0)</f>
        <v>-0.57556084072453262</v>
      </c>
      <c r="K70" s="22"/>
      <c r="L70" s="47">
        <f>IFERROR('p.6-7'!P70/'p.6-7'!$H70-1,0)</f>
        <v>-0.56971608645560123</v>
      </c>
      <c r="M70" s="22"/>
      <c r="N70" s="47">
        <f>IFERROR('p.6-7'!R70/'p.6-7'!$H70-1,0)</f>
        <v>-0.56124439308075735</v>
      </c>
      <c r="O70" s="22"/>
      <c r="P70" s="47">
        <f>IFERROR('p.6-7'!T70/'p.6-7'!$H70-1,0)</f>
        <v>-0.53352951689205308</v>
      </c>
      <c r="Q70" s="22"/>
    </row>
    <row r="71" spans="2:17" ht="12.6" customHeight="1" x14ac:dyDescent="0.2">
      <c r="B71" s="12">
        <f>MAX(B$11:B70)+1</f>
        <v>45</v>
      </c>
      <c r="C71" s="2"/>
      <c r="D71" s="27" t="s">
        <v>70</v>
      </c>
      <c r="E71" s="12"/>
      <c r="F71" s="47">
        <f>IFERROR('p.6-7'!J71/'p.6-7'!$H71-1,0)</f>
        <v>-0.22940132076144693</v>
      </c>
      <c r="G71" s="22"/>
      <c r="H71" s="47">
        <f>IFERROR('p.6-7'!L71/'p.6-7'!$H71-1,0)</f>
        <v>-0.23306727369100355</v>
      </c>
      <c r="I71" s="22"/>
      <c r="J71" s="47">
        <f>IFERROR('p.6-7'!N71/'p.6-7'!$H71-1,0)</f>
        <v>-0.2330689095673244</v>
      </c>
      <c r="K71" s="22"/>
      <c r="L71" s="47">
        <f>IFERROR('p.6-7'!P71/'p.6-7'!$H71-1,0)</f>
        <v>-0.20634107547119884</v>
      </c>
      <c r="M71" s="22"/>
      <c r="N71" s="47">
        <f>IFERROR('p.6-7'!R71/'p.6-7'!$H71-1,0)</f>
        <v>-0.21236645568983048</v>
      </c>
      <c r="O71" s="22"/>
      <c r="P71" s="47">
        <f>IFERROR('p.6-7'!T71/'p.6-7'!$H71-1,0)</f>
        <v>-0.17231415782982107</v>
      </c>
      <c r="Q71" s="22"/>
    </row>
    <row r="72" spans="2:17" ht="12.6" customHeight="1" x14ac:dyDescent="0.2">
      <c r="B72" s="12">
        <f>MAX(B$11:B71)+1</f>
        <v>46</v>
      </c>
      <c r="C72" s="2"/>
      <c r="D72" s="27" t="s">
        <v>71</v>
      </c>
      <c r="E72" s="12"/>
      <c r="F72" s="47">
        <f>IFERROR('p.6-7'!J72/'p.6-7'!$H72-1,0)</f>
        <v>-0.31143778584625059</v>
      </c>
      <c r="G72" s="22"/>
      <c r="H72" s="47">
        <f>IFERROR('p.6-7'!L72/'p.6-7'!$H72-1,0)</f>
        <v>-0.31105749910599001</v>
      </c>
      <c r="I72" s="22"/>
      <c r="J72" s="47">
        <f>IFERROR('p.6-7'!N72/'p.6-7'!$H72-1,0)</f>
        <v>-0.31432595877492553</v>
      </c>
      <c r="K72" s="22"/>
      <c r="L72" s="47">
        <f>IFERROR('p.6-7'!P72/'p.6-7'!$H72-1,0)</f>
        <v>-0.2981599966014864</v>
      </c>
      <c r="M72" s="22"/>
      <c r="N72" s="47">
        <f>IFERROR('p.6-7'!R72/'p.6-7'!$H72-1,0)</f>
        <v>-0.28280783030519585</v>
      </c>
      <c r="O72" s="22"/>
      <c r="P72" s="47">
        <f>IFERROR('p.6-7'!T72/'p.6-7'!$H72-1,0)</f>
        <v>-0.24521366553248758</v>
      </c>
      <c r="Q72" s="22"/>
    </row>
    <row r="73" spans="2:17" ht="12.6" customHeight="1" x14ac:dyDescent="0.2">
      <c r="B73" s="12">
        <f>MAX(B$11:B72)+1</f>
        <v>47</v>
      </c>
      <c r="C73" s="2"/>
      <c r="D73" s="27" t="s">
        <v>83</v>
      </c>
      <c r="E73" s="12"/>
      <c r="F73" s="47">
        <f>IFERROR('p.6-7'!J73/'p.6-7'!$H73-1,0)</f>
        <v>-2.7524602112429908E-2</v>
      </c>
      <c r="G73" s="22"/>
      <c r="H73" s="47">
        <f>IFERROR('p.6-7'!L73/'p.6-7'!$H73-1,0)</f>
        <v>-3.3406372888411862E-2</v>
      </c>
      <c r="I73" s="22"/>
      <c r="J73" s="47">
        <f>IFERROR('p.6-7'!N73/'p.6-7'!$H73-1,0)</f>
        <v>-3.3883402402093754E-2</v>
      </c>
      <c r="K73" s="22"/>
      <c r="L73" s="47">
        <f>IFERROR('p.6-7'!P73/'p.6-7'!$H73-1,0)</f>
        <v>-3.2088437527697522E-3</v>
      </c>
      <c r="M73" s="22"/>
      <c r="N73" s="47">
        <f>IFERROR('p.6-7'!R73/'p.6-7'!$H73-1,0)</f>
        <v>-1.088365279598269E-2</v>
      </c>
      <c r="O73" s="22"/>
      <c r="P73" s="47">
        <f>IFERROR('p.6-7'!T73/'p.6-7'!$H73-1,0)</f>
        <v>-5.5954984496969895E-2</v>
      </c>
      <c r="Q73" s="22"/>
    </row>
    <row r="74" spans="2:17" ht="12.6" customHeight="1" x14ac:dyDescent="0.2">
      <c r="B74" s="12">
        <f>MAX(B$11:B73)+1</f>
        <v>48</v>
      </c>
      <c r="C74" s="2"/>
      <c r="D74" s="27" t="s">
        <v>84</v>
      </c>
      <c r="E74" s="12"/>
      <c r="F74" s="47">
        <f>IFERROR('p.6-7'!J74/'p.6-7'!$H74-1,0)</f>
        <v>0.12270514633075691</v>
      </c>
      <c r="G74" s="22"/>
      <c r="H74" s="47">
        <f>IFERROR('p.6-7'!L74/'p.6-7'!$H74-1,0)</f>
        <v>0.12329688929456806</v>
      </c>
      <c r="I74" s="22"/>
      <c r="J74" s="47">
        <f>IFERROR('p.6-7'!N74/'p.6-7'!$H74-1,0)</f>
        <v>0.11620681238233765</v>
      </c>
      <c r="K74" s="22"/>
      <c r="L74" s="47">
        <f>IFERROR('p.6-7'!P74/'p.6-7'!$H74-1,0)</f>
        <v>0.15067292964316037</v>
      </c>
      <c r="M74" s="22"/>
      <c r="N74" s="47">
        <f>IFERROR('p.6-7'!R74/'p.6-7'!$H74-1,0)</f>
        <v>0.18165660775874692</v>
      </c>
      <c r="O74" s="22"/>
      <c r="P74" s="47">
        <f>IFERROR('p.6-7'!T74/'p.6-7'!$H74-1,0)</f>
        <v>0.25646286853714062</v>
      </c>
      <c r="Q74" s="22"/>
    </row>
    <row r="75" spans="2:17" ht="12.6" customHeight="1" x14ac:dyDescent="0.2">
      <c r="B75" s="12">
        <f>MAX(B$11:B74)+1</f>
        <v>49</v>
      </c>
      <c r="C75" s="2"/>
      <c r="D75" s="27" t="s">
        <v>15</v>
      </c>
      <c r="E75" s="12"/>
      <c r="F75" s="47">
        <f>IFERROR('p.6-7'!J75/'p.6-7'!$H75-1,0)</f>
        <v>5.0499207293467352E-2</v>
      </c>
      <c r="G75" s="22"/>
      <c r="H75" s="47">
        <f>IFERROR('p.6-7'!L75/'p.6-7'!$H75-1,0)</f>
        <v>8.4913270434493482E-2</v>
      </c>
      <c r="I75" s="22"/>
      <c r="J75" s="47">
        <f>IFERROR('p.6-7'!N75/'p.6-7'!$H75-1,0)</f>
        <v>8.2713355869709737E-2</v>
      </c>
      <c r="K75" s="22"/>
      <c r="L75" s="47">
        <f>IFERROR('p.6-7'!P75/'p.6-7'!$H75-1,0)</f>
        <v>0.59526422400466017</v>
      </c>
      <c r="M75" s="22"/>
      <c r="N75" s="47">
        <f>IFERROR('p.6-7'!R75/'p.6-7'!$H75-1,0)</f>
        <v>0.61751967515927619</v>
      </c>
      <c r="O75" s="22"/>
      <c r="P75" s="47">
        <f>IFERROR('p.6-7'!T75/'p.6-7'!$H75-1,0)</f>
        <v>1.6944946094204827E-2</v>
      </c>
      <c r="Q75" s="22"/>
    </row>
    <row r="76" spans="2:17" ht="12.6" customHeight="1" x14ac:dyDescent="0.2">
      <c r="B76" s="12">
        <f>MAX(B$11:B75)+1</f>
        <v>50</v>
      </c>
      <c r="D76" s="27" t="s">
        <v>64</v>
      </c>
      <c r="E76" s="12"/>
      <c r="F76" s="47">
        <f>IFERROR('p.6-7'!J76/'p.6-7'!$H76-1,0)</f>
        <v>0.35014818173028206</v>
      </c>
      <c r="G76" s="22"/>
      <c r="H76" s="47">
        <f>IFERROR('p.6-7'!L76/'p.6-7'!$H76-1,0)</f>
        <v>0.11650594127272429</v>
      </c>
      <c r="I76" s="22"/>
      <c r="J76" s="47">
        <f>IFERROR('p.6-7'!N76/'p.6-7'!$H76-1,0)</f>
        <v>0.12311179864670074</v>
      </c>
      <c r="K76" s="22"/>
      <c r="L76" s="47">
        <f>IFERROR('p.6-7'!P76/'p.6-7'!$H76-1,0)</f>
        <v>0.36427261873758177</v>
      </c>
      <c r="M76" s="22"/>
      <c r="N76" s="47">
        <f>IFERROR('p.6-7'!R76/'p.6-7'!$H76-1,0)</f>
        <v>0.35060364612167194</v>
      </c>
      <c r="O76" s="22"/>
      <c r="P76" s="47">
        <f>IFERROR('p.6-7'!T76/'p.6-7'!$H76-1,0)</f>
        <v>0.17936193115817267</v>
      </c>
      <c r="Q76" s="22"/>
    </row>
    <row r="77" spans="2:17" ht="12.6" customHeight="1" x14ac:dyDescent="0.2">
      <c r="B77" s="12">
        <f>MAX(B$11:B76)+1</f>
        <v>51</v>
      </c>
      <c r="D77" s="27" t="s">
        <v>65</v>
      </c>
      <c r="E77" s="12"/>
      <c r="F77" s="47">
        <f>IFERROR('p.6-7'!J77/'p.6-7'!$H77-1,0)</f>
        <v>-0.82228716463232854</v>
      </c>
      <c r="G77" s="22"/>
      <c r="H77" s="47">
        <f>IFERROR('p.6-7'!L77/'p.6-7'!$H77-1,0)</f>
        <v>-0.8348631890365612</v>
      </c>
      <c r="I77" s="22"/>
      <c r="J77" s="47">
        <f>IFERROR('p.6-7'!N77/'p.6-7'!$H77-1,0)</f>
        <v>-0.82228716463232854</v>
      </c>
      <c r="K77" s="22"/>
      <c r="L77" s="47">
        <f>IFERROR('p.6-7'!P77/'p.6-7'!$H77-1,0)</f>
        <v>-0.8222871646323644</v>
      </c>
      <c r="M77" s="22"/>
      <c r="N77" s="47">
        <f>IFERROR('p.6-7'!R77/'p.6-7'!$H77-1,0)</f>
        <v>-0.82827870960551064</v>
      </c>
      <c r="O77" s="22"/>
      <c r="P77" s="47">
        <f>IFERROR('p.6-7'!T77/'p.6-7'!$H77-1,0)</f>
        <v>-0.82208281863149091</v>
      </c>
      <c r="Q77" s="22"/>
    </row>
    <row r="78" spans="2:17" ht="12.6" customHeight="1" x14ac:dyDescent="0.2">
      <c r="B78" s="12">
        <f>MAX(B$11:B77)+1</f>
        <v>52</v>
      </c>
      <c r="D78" s="27" t="s">
        <v>66</v>
      </c>
      <c r="E78" s="12"/>
      <c r="F78" s="47">
        <f>IFERROR('p.6-7'!J78/'p.6-7'!$H78-1,0)</f>
        <v>2.0166277600718985E-2</v>
      </c>
      <c r="G78" s="22"/>
      <c r="H78" s="47">
        <f>IFERROR('p.6-7'!L78/'p.6-7'!$H78-1,0)</f>
        <v>-5.7609395544120368E-3</v>
      </c>
      <c r="I78" s="22"/>
      <c r="J78" s="47">
        <f>IFERROR('p.6-7'!N78/'p.6-7'!$H78-1,0)</f>
        <v>-5.1199578032264936E-3</v>
      </c>
      <c r="K78" s="22"/>
      <c r="L78" s="47">
        <f>IFERROR('p.6-7'!P78/'p.6-7'!$H78-1,0)</f>
        <v>0.2679239908742741</v>
      </c>
      <c r="M78" s="22"/>
      <c r="N78" s="47">
        <f>IFERROR('p.6-7'!R78/'p.6-7'!$H78-1,0)</f>
        <v>0.25060960537106869</v>
      </c>
      <c r="O78" s="22"/>
      <c r="P78" s="47">
        <f>IFERROR('p.6-7'!T78/'p.6-7'!$H78-1,0)</f>
        <v>5.0829848758990437E-2</v>
      </c>
      <c r="Q78" s="22"/>
    </row>
    <row r="79" spans="2:17" ht="12.6" customHeight="1" x14ac:dyDescent="0.2">
      <c r="B79" s="12">
        <f>MAX(B$11:B78)+1</f>
        <v>53</v>
      </c>
      <c r="D79" s="27" t="s">
        <v>67</v>
      </c>
      <c r="E79" s="12"/>
      <c r="F79" s="47">
        <f>IFERROR('p.6-7'!J79/'p.6-7'!$H79-1,0)</f>
        <v>-2.9790435772267809E-3</v>
      </c>
      <c r="G79" s="22"/>
      <c r="H79" s="47">
        <f>IFERROR('p.6-7'!L79/'p.6-7'!$H79-1,0)</f>
        <v>-4.9496190690617725E-2</v>
      </c>
      <c r="I79" s="22"/>
      <c r="J79" s="47">
        <f>IFERROR('p.6-7'!N79/'p.6-7'!$H79-1,0)</f>
        <v>-2.9790435772267809E-3</v>
      </c>
      <c r="K79" s="22"/>
      <c r="L79" s="47">
        <f>IFERROR('p.6-7'!P79/'p.6-7'!$H79-1,0)</f>
        <v>-2.9790435773741075E-3</v>
      </c>
      <c r="M79" s="22"/>
      <c r="N79" s="47">
        <f>IFERROR('p.6-7'!R79/'p.6-7'!$H79-1,0)</f>
        <v>-5.4413717725382282E-3</v>
      </c>
      <c r="O79" s="22"/>
      <c r="P79" s="47">
        <f>IFERROR('p.6-7'!T79/'p.6-7'!$H79-1,0)</f>
        <v>-2.2231931846647957E-3</v>
      </c>
      <c r="Q79" s="22"/>
    </row>
    <row r="80" spans="2:17" ht="12.6" customHeight="1" x14ac:dyDescent="0.2">
      <c r="B80" s="12">
        <f>MAX(B$11:B79)+1</f>
        <v>54</v>
      </c>
      <c r="D80" s="27" t="s">
        <v>16</v>
      </c>
      <c r="E80" s="12"/>
      <c r="F80" s="47">
        <f>IFERROR('p.6-7'!J80/'p.6-7'!$H80-1,0)</f>
        <v>5.6084584367120272E-2</v>
      </c>
      <c r="G80" s="22"/>
      <c r="H80" s="47">
        <f>IFERROR('p.6-7'!L80/'p.6-7'!$H80-1,0)</f>
        <v>0.13093968802545586</v>
      </c>
      <c r="I80" s="22"/>
      <c r="J80" s="47">
        <f>IFERROR('p.6-7'!N80/'p.6-7'!$H80-1,0)</f>
        <v>0.13143049487305514</v>
      </c>
      <c r="K80" s="22"/>
      <c r="L80" s="47">
        <f>IFERROR('p.6-7'!P80/'p.6-7'!$H80-1,0)</f>
        <v>0.72995782640875162</v>
      </c>
      <c r="M80" s="22"/>
      <c r="N80" s="47">
        <f>IFERROR('p.6-7'!R80/'p.6-7'!$H80-1,0)</f>
        <v>0.71515402921461413</v>
      </c>
      <c r="O80" s="22"/>
      <c r="P80" s="47">
        <f>IFERROR('p.6-7'!T80/'p.6-7'!$H80-1,0)</f>
        <v>6.7450444199693038E-2</v>
      </c>
      <c r="Q80" s="22"/>
    </row>
    <row r="81" spans="2:17" ht="12.6" customHeight="1" x14ac:dyDescent="0.2">
      <c r="B81" s="12">
        <f>MAX(B$11:B80)+1</f>
        <v>55</v>
      </c>
      <c r="C81" s="2"/>
      <c r="D81" s="2" t="s">
        <v>39</v>
      </c>
      <c r="F81" s="48">
        <f>IFERROR('p.6-7'!J81/'p.6-7'!$H81-1,0)</f>
        <v>1.7518628869742869E-2</v>
      </c>
      <c r="G81" s="20"/>
      <c r="H81" s="48">
        <f>IFERROR('p.6-7'!L81/'p.6-7'!$H81-1,0)</f>
        <v>1.4231287546776494E-2</v>
      </c>
      <c r="I81" s="20"/>
      <c r="J81" s="48">
        <f>IFERROR('p.6-7'!N81/'p.6-7'!$H81-1,0)</f>
        <v>1.4282107219816709E-2</v>
      </c>
      <c r="K81" s="20"/>
      <c r="L81" s="48">
        <f>IFERROR('p.6-7'!P81/'p.6-7'!$H81-1,0)</f>
        <v>4.4495855316232458E-2</v>
      </c>
      <c r="M81" s="20"/>
      <c r="N81" s="48">
        <f>IFERROR('p.6-7'!R81/'p.6-7'!$H81-1,0)</f>
        <v>2.4305475226414019E-2</v>
      </c>
      <c r="O81" s="20"/>
      <c r="P81" s="48">
        <f>IFERROR('p.6-7'!T81/'p.6-7'!$H81-1,0)</f>
        <v>1.7405754706378174E-2</v>
      </c>
      <c r="Q81" s="20"/>
    </row>
    <row r="82" spans="2:17" ht="12.6" customHeight="1" x14ac:dyDescent="0.2">
      <c r="B82" s="12"/>
      <c r="C82" s="2"/>
      <c r="D82" s="21"/>
      <c r="E82" s="12"/>
      <c r="F82" s="4"/>
      <c r="G82" s="4"/>
      <c r="H82" s="4"/>
      <c r="I82" s="4"/>
      <c r="J82" s="4"/>
      <c r="K82" s="4"/>
      <c r="L82" s="4"/>
      <c r="M82" s="4"/>
      <c r="N82" s="4"/>
      <c r="O82" s="4"/>
      <c r="P82" s="4"/>
      <c r="Q82" s="4"/>
    </row>
    <row r="83" spans="2:17" ht="12.6" customHeight="1" x14ac:dyDescent="0.2">
      <c r="B83" s="12">
        <f>MAX(B$11:B82)+1</f>
        <v>56</v>
      </c>
      <c r="C83" s="2"/>
      <c r="D83" s="1" t="s">
        <v>52</v>
      </c>
      <c r="E83" s="12"/>
      <c r="F83" s="48">
        <f>IFERROR('p.6-7'!J83/'p.6-7'!$H83-1,0)</f>
        <v>1.7518628869742869E-2</v>
      </c>
      <c r="G83" s="20"/>
      <c r="H83" s="48">
        <f>IFERROR('p.6-7'!L83/'p.6-7'!$H83-1,0)</f>
        <v>1.4231287546776494E-2</v>
      </c>
      <c r="I83" s="20"/>
      <c r="J83" s="48">
        <f>IFERROR('p.6-7'!N83/'p.6-7'!$H83-1,0)</f>
        <v>1.4282107219816709E-2</v>
      </c>
      <c r="K83" s="20"/>
      <c r="L83" s="48">
        <f>IFERROR('p.6-7'!P83/'p.6-7'!$H83-1,0)</f>
        <v>4.4495855316232458E-2</v>
      </c>
      <c r="M83" s="20"/>
      <c r="N83" s="48">
        <f>IFERROR('p.6-7'!R83/'p.6-7'!$H83-1,0)</f>
        <v>2.4305475226414019E-2</v>
      </c>
      <c r="O83" s="20"/>
      <c r="P83" s="48">
        <f>IFERROR('p.6-7'!T83/'p.6-7'!$H83-1,0)</f>
        <v>1.7405754706378174E-2</v>
      </c>
      <c r="Q83" s="20"/>
    </row>
    <row r="84" spans="2:17" ht="12.6" customHeight="1" x14ac:dyDescent="0.2">
      <c r="B84" s="3"/>
      <c r="C84" s="2"/>
      <c r="D84" s="12"/>
      <c r="F84" s="19"/>
      <c r="G84" s="25"/>
      <c r="H84" s="19"/>
      <c r="I84" s="25"/>
      <c r="J84" s="19"/>
      <c r="K84" s="25"/>
      <c r="L84" s="19"/>
      <c r="M84" s="25"/>
      <c r="N84" s="19"/>
      <c r="O84" s="25"/>
      <c r="P84" s="19"/>
      <c r="Q84" s="25"/>
    </row>
    <row r="85" spans="2:17" ht="12.6" customHeight="1" x14ac:dyDescent="0.2">
      <c r="B85" s="12">
        <f>MAX(B$11:B84)+1</f>
        <v>57</v>
      </c>
      <c r="C85" s="2"/>
      <c r="D85" s="10" t="s">
        <v>33</v>
      </c>
      <c r="F85" s="48">
        <f>IFERROR('p.6-7'!J85/'p.6-7'!$H85-1,0)</f>
        <v>-2.3395839480522262E-5</v>
      </c>
      <c r="G85" s="20"/>
      <c r="H85" s="48">
        <f>IFERROR('p.6-7'!L85/'p.6-7'!$H85-1,0)</f>
        <v>-2.3470129203784218E-5</v>
      </c>
      <c r="I85" s="20"/>
      <c r="J85" s="48">
        <f>IFERROR('p.6-7'!N85/'p.6-7'!$H85-1,0)</f>
        <v>-2.3470719279106156E-5</v>
      </c>
      <c r="K85" s="20"/>
      <c r="L85" s="48">
        <f>IFERROR('p.6-7'!P85/'p.6-7'!$H85-1,0)</f>
        <v>-2.343513903779737E-5</v>
      </c>
      <c r="M85" s="20"/>
      <c r="N85" s="48">
        <f>IFERROR('p.6-7'!R85/'p.6-7'!$H85-1,0)</f>
        <v>-2.3418683269937901E-5</v>
      </c>
      <c r="O85" s="20"/>
      <c r="P85" s="48">
        <f>IFERROR('p.6-7'!T85/'p.6-7'!$H85-1,0)</f>
        <v>-2.3397573533867622E-5</v>
      </c>
      <c r="Q85" s="20"/>
    </row>
    <row r="86" spans="2:17" ht="12.6" customHeight="1" x14ac:dyDescent="0.2">
      <c r="B86" s="12"/>
      <c r="C86" s="2"/>
      <c r="D86" s="2"/>
      <c r="E86" s="12"/>
    </row>
    <row r="87" spans="2:17" ht="12.6" customHeight="1" x14ac:dyDescent="0.2">
      <c r="B87" s="12"/>
      <c r="C87" s="2"/>
      <c r="D87" s="26" t="s">
        <v>18</v>
      </c>
      <c r="E87" s="12"/>
      <c r="F87" s="19"/>
      <c r="G87" s="28"/>
      <c r="H87" s="19"/>
      <c r="I87" s="28"/>
      <c r="J87" s="19"/>
      <c r="K87" s="28"/>
      <c r="L87" s="19"/>
      <c r="M87" s="28"/>
      <c r="N87" s="19"/>
      <c r="O87" s="28"/>
      <c r="P87" s="19"/>
      <c r="Q87" s="28"/>
    </row>
    <row r="88" spans="2:17" ht="12.6" customHeight="1" x14ac:dyDescent="0.2">
      <c r="B88" s="12">
        <f>MAX(B$11:B87)+1</f>
        <v>58</v>
      </c>
      <c r="C88" s="2"/>
      <c r="D88" s="21" t="s">
        <v>28</v>
      </c>
      <c r="F88" s="47">
        <f>IFERROR('p.6-7'!J88/'p.6-7'!$H88-1,0)</f>
        <v>0</v>
      </c>
      <c r="G88" s="22"/>
      <c r="H88" s="47">
        <f>IFERROR('p.6-7'!L88/'p.6-7'!$H88-1,0)</f>
        <v>0</v>
      </c>
      <c r="I88" s="22"/>
      <c r="J88" s="47">
        <f>IFERROR('p.6-7'!N88/'p.6-7'!$H88-1,0)</f>
        <v>0</v>
      </c>
      <c r="K88" s="22"/>
      <c r="L88" s="47">
        <f>IFERROR('p.6-7'!P88/'p.6-7'!$H88-1,0)</f>
        <v>0</v>
      </c>
      <c r="M88" s="22"/>
      <c r="N88" s="47">
        <f>IFERROR('p.6-7'!R88/'p.6-7'!$H88-1,0)</f>
        <v>0</v>
      </c>
      <c r="O88" s="22"/>
      <c r="P88" s="47">
        <f>IFERROR('p.6-7'!T88/'p.6-7'!$H88-1,0)</f>
        <v>0</v>
      </c>
      <c r="Q88" s="22"/>
    </row>
    <row r="89" spans="2:17" ht="12.6" customHeight="1" x14ac:dyDescent="0.2">
      <c r="B89" s="12">
        <f>MAX(B$11:B88)+1</f>
        <v>59</v>
      </c>
      <c r="C89" s="2"/>
      <c r="D89" s="21" t="s">
        <v>29</v>
      </c>
      <c r="E89" s="12"/>
      <c r="F89" s="47">
        <f>IFERROR('p.6-7'!J89/'p.6-7'!$H89-1,0)</f>
        <v>2.8810257930333982E-4</v>
      </c>
      <c r="G89" s="22"/>
      <c r="H89" s="47">
        <f>IFERROR('p.6-7'!L89/'p.6-7'!$H89-1,0)</f>
        <v>2.8810257930333982E-4</v>
      </c>
      <c r="I89" s="22"/>
      <c r="J89" s="47">
        <f>IFERROR('p.6-7'!N89/'p.6-7'!$H89-1,0)</f>
        <v>2.8810257930333982E-4</v>
      </c>
      <c r="K89" s="22"/>
      <c r="L89" s="47">
        <f>IFERROR('p.6-7'!P89/'p.6-7'!$H89-1,0)</f>
        <v>2.8810254501476784E-4</v>
      </c>
      <c r="M89" s="22"/>
      <c r="N89" s="47">
        <f>IFERROR('p.6-7'!R89/'p.6-7'!$H89-1,0)</f>
        <v>2.8810254501476784E-4</v>
      </c>
      <c r="O89" s="22"/>
      <c r="P89" s="47">
        <f>IFERROR('p.6-7'!T89/'p.6-7'!$H89-1,0)</f>
        <v>2.8810254501476784E-4</v>
      </c>
      <c r="Q89" s="22"/>
    </row>
    <row r="90" spans="2:17" ht="12.6" customHeight="1" x14ac:dyDescent="0.2">
      <c r="B90" s="12">
        <f>MAX(B$11:B89)+1</f>
        <v>60</v>
      </c>
      <c r="C90" s="2"/>
      <c r="D90" s="21" t="s">
        <v>25</v>
      </c>
      <c r="F90" s="47">
        <f>IFERROR('p.6-7'!J90/'p.6-7'!$H90-1,0)</f>
        <v>0</v>
      </c>
      <c r="G90" s="22"/>
      <c r="H90" s="47">
        <f>IFERROR('p.6-7'!L90/'p.6-7'!$H90-1,0)</f>
        <v>0</v>
      </c>
      <c r="I90" s="22"/>
      <c r="J90" s="47">
        <f>IFERROR('p.6-7'!N90/'p.6-7'!$H90-1,0)</f>
        <v>0</v>
      </c>
      <c r="K90" s="22"/>
      <c r="L90" s="47">
        <f>IFERROR('p.6-7'!P90/'p.6-7'!$H90-1,0)</f>
        <v>-6.4588998788805974E-5</v>
      </c>
      <c r="M90" s="22"/>
      <c r="N90" s="47">
        <f>IFERROR('p.6-7'!R90/'p.6-7'!$H90-1,0)</f>
        <v>-8.4246520159370064E-5</v>
      </c>
      <c r="O90" s="22"/>
      <c r="P90" s="47">
        <f>IFERROR('p.6-7'!T90/'p.6-7'!$H90-1,0)</f>
        <v>-7.0205433466030698E-5</v>
      </c>
      <c r="Q90" s="22"/>
    </row>
    <row r="91" spans="2:17" ht="12.6" customHeight="1" x14ac:dyDescent="0.2">
      <c r="B91" s="12">
        <f>MAX(B$11:B90)+1</f>
        <v>61</v>
      </c>
      <c r="C91" s="2"/>
      <c r="D91" s="27" t="s">
        <v>32</v>
      </c>
      <c r="E91" s="12"/>
      <c r="F91" s="47">
        <f>IFERROR('p.6-7'!J91/'p.6-7'!$H91-1,0)</f>
        <v>6.239108259331605E-4</v>
      </c>
      <c r="G91" s="22"/>
      <c r="H91" s="47">
        <f>IFERROR('p.6-7'!L91/'p.6-7'!$H91-1,0)</f>
        <v>6.239108259331605E-4</v>
      </c>
      <c r="I91" s="22"/>
      <c r="J91" s="47">
        <f>IFERROR('p.6-7'!N91/'p.6-7'!$H91-1,0)</f>
        <v>6.2391587444743379E-4</v>
      </c>
      <c r="K91" s="22"/>
      <c r="L91" s="47">
        <f>IFERROR('p.6-7'!P91/'p.6-7'!$H91-1,0)</f>
        <v>6.2386368660738434E-4</v>
      </c>
      <c r="M91" s="22"/>
      <c r="N91" s="47">
        <f>IFERROR('p.6-7'!R91/'p.6-7'!$H91-1,0)</f>
        <v>6.2386368660738434E-4</v>
      </c>
      <c r="O91" s="22"/>
      <c r="P91" s="47">
        <f>IFERROR('p.6-7'!T91/'p.6-7'!$H91-1,0)</f>
        <v>6.2386370086398024E-4</v>
      </c>
      <c r="Q91" s="22"/>
    </row>
    <row r="92" spans="2:17" ht="12.6" customHeight="1" x14ac:dyDescent="0.2">
      <c r="B92" s="12">
        <f>MAX(B$11:B91)+1</f>
        <v>62</v>
      </c>
      <c r="C92" s="2"/>
      <c r="D92" s="27" t="s">
        <v>21</v>
      </c>
      <c r="E92" s="29"/>
      <c r="F92" s="47">
        <f>IFERROR('p.6-7'!J92/'p.6-7'!$H92-1,0)</f>
        <v>-2.2204460492503131E-16</v>
      </c>
      <c r="G92" s="22"/>
      <c r="H92" s="47">
        <f>IFERROR('p.6-7'!L92/'p.6-7'!$H92-1,0)</f>
        <v>-2.2204460492503131E-16</v>
      </c>
      <c r="I92" s="22"/>
      <c r="J92" s="47">
        <f>IFERROR('p.6-7'!N92/'p.6-7'!$H92-1,0)</f>
        <v>-2.2204460492503131E-16</v>
      </c>
      <c r="K92" s="22"/>
      <c r="L92" s="47">
        <f>IFERROR('p.6-7'!P92/'p.6-7'!$H92-1,0)</f>
        <v>-2.2204460492503131E-16</v>
      </c>
      <c r="M92" s="22"/>
      <c r="N92" s="47">
        <f>IFERROR('p.6-7'!R92/'p.6-7'!$H92-1,0)</f>
        <v>-2.2204460492503131E-16</v>
      </c>
      <c r="O92" s="22"/>
      <c r="P92" s="47">
        <f>IFERROR('p.6-7'!T92/'p.6-7'!$H92-1,0)</f>
        <v>-2.2204460492503131E-16</v>
      </c>
      <c r="Q92" s="22"/>
    </row>
    <row r="93" spans="2:17" ht="12.6" customHeight="1" x14ac:dyDescent="0.2">
      <c r="B93" s="12">
        <f>MAX(B$11:B92)+1</f>
        <v>63</v>
      </c>
      <c r="C93" s="2"/>
      <c r="D93" s="27" t="s">
        <v>31</v>
      </c>
      <c r="E93" s="12"/>
      <c r="F93" s="47">
        <f>IFERROR('p.6-7'!J93/'p.6-7'!$H93-1,0)</f>
        <v>2.3480606244907776E-4</v>
      </c>
      <c r="G93" s="22"/>
      <c r="H93" s="47">
        <f>IFERROR('p.6-7'!L93/'p.6-7'!$H93-1,0)</f>
        <v>2.3480606244907776E-4</v>
      </c>
      <c r="I93" s="22"/>
      <c r="J93" s="47">
        <f>IFERROR('p.6-7'!N93/'p.6-7'!$H93-1,0)</f>
        <v>2.3480802222675123E-4</v>
      </c>
      <c r="K93" s="22"/>
      <c r="L93" s="47">
        <f>IFERROR('p.6-7'!P93/'p.6-7'!$H93-1,0)</f>
        <v>2.3479418635008464E-4</v>
      </c>
      <c r="M93" s="22"/>
      <c r="N93" s="47">
        <f>IFERROR('p.6-7'!R93/'p.6-7'!$H93-1,0)</f>
        <v>2.3479418635008464E-4</v>
      </c>
      <c r="O93" s="22"/>
      <c r="P93" s="47">
        <f>IFERROR('p.6-7'!T93/'p.6-7'!$H93-1,0)</f>
        <v>2.3479419188432438E-4</v>
      </c>
      <c r="Q93" s="22"/>
    </row>
    <row r="94" spans="2:17" ht="12.6" customHeight="1" x14ac:dyDescent="0.2">
      <c r="B94" s="12">
        <f>MAX(B$11:B93)+1</f>
        <v>64</v>
      </c>
      <c r="C94" s="2"/>
      <c r="D94" s="27" t="s">
        <v>19</v>
      </c>
      <c r="E94" s="12"/>
      <c r="F94" s="47">
        <f>IFERROR('p.6-7'!J94/'p.6-7'!$H94-1,0)</f>
        <v>5.0738212195522436E-4</v>
      </c>
      <c r="G94" s="22"/>
      <c r="H94" s="47">
        <f>IFERROR('p.6-7'!L94/'p.6-7'!$H94-1,0)</f>
        <v>5.0738212195522436E-4</v>
      </c>
      <c r="I94" s="22"/>
      <c r="J94" s="47">
        <f>IFERROR('p.6-7'!N94/'p.6-7'!$H94-1,0)</f>
        <v>5.0738635675329213E-4</v>
      </c>
      <c r="K94" s="22"/>
      <c r="L94" s="47">
        <f>IFERROR('p.6-7'!P94/'p.6-7'!$H94-1,0)</f>
        <v>5.0735645941379914E-4</v>
      </c>
      <c r="M94" s="22"/>
      <c r="N94" s="47">
        <f>IFERROR('p.6-7'!R94/'p.6-7'!$H94-1,0)</f>
        <v>5.0735645941379914E-4</v>
      </c>
      <c r="O94" s="22"/>
      <c r="P94" s="47">
        <f>IFERROR('p.6-7'!T94/'p.6-7'!$H94-1,0)</f>
        <v>5.0735647137245543E-4</v>
      </c>
      <c r="Q94" s="22"/>
    </row>
    <row r="95" spans="2:17" ht="12.6" customHeight="1" x14ac:dyDescent="0.2">
      <c r="B95" s="12">
        <f>MAX(B$11:B94)+1</f>
        <v>65</v>
      </c>
      <c r="D95" s="27" t="s">
        <v>20</v>
      </c>
      <c r="E95" s="29"/>
      <c r="F95" s="47">
        <f>IFERROR('p.6-7'!J95/'p.6-7'!$H95-1,0)</f>
        <v>1.0545198373803633E-3</v>
      </c>
      <c r="G95" s="22"/>
      <c r="H95" s="47">
        <f>IFERROR('p.6-7'!L95/'p.6-7'!$H95-1,0)</f>
        <v>3.9804168814550067E-5</v>
      </c>
      <c r="I95" s="22"/>
      <c r="J95" s="47">
        <f>IFERROR('p.6-7'!N95/'p.6-7'!$H95-1,0)</f>
        <v>3.9806686347843012E-5</v>
      </c>
      <c r="K95" s="22"/>
      <c r="L95" s="47">
        <f>IFERROR('p.6-7'!P95/'p.6-7'!$H95-1,0)</f>
        <v>3.9806626145333368E-5</v>
      </c>
      <c r="M95" s="22"/>
      <c r="N95" s="47">
        <f>IFERROR('p.6-7'!R95/'p.6-7'!$H95-1,0)</f>
        <v>1.6296522215220044E-4</v>
      </c>
      <c r="O95" s="22"/>
      <c r="P95" s="47">
        <f>IFERROR('p.6-7'!T95/'p.6-7'!$H95-1,0)</f>
        <v>9.5003205227151E-5</v>
      </c>
      <c r="Q95" s="22"/>
    </row>
    <row r="96" spans="2:17" ht="12.6" customHeight="1" x14ac:dyDescent="0.2">
      <c r="B96" s="12">
        <f>MAX(B$11:B95)+1</f>
        <v>66</v>
      </c>
      <c r="D96" s="2" t="s">
        <v>22</v>
      </c>
      <c r="F96" s="48">
        <f>IFERROR('p.6-7'!J96/'p.6-7'!$H96-1,0)</f>
        <v>4.9596131450102554E-4</v>
      </c>
      <c r="G96" s="20"/>
      <c r="H96" s="48">
        <f>IFERROR('p.6-7'!L96/'p.6-7'!$H96-1,0)</f>
        <v>4.91822892495275E-4</v>
      </c>
      <c r="I96" s="20"/>
      <c r="J96" s="48">
        <f>IFERROR('p.6-7'!N96/'p.6-7'!$H96-1,0)</f>
        <v>4.918265603681693E-4</v>
      </c>
      <c r="K96" s="20"/>
      <c r="L96" s="48">
        <f>IFERROR('p.6-7'!P96/'p.6-7'!$H96-1,0)</f>
        <v>4.9006286394592813E-4</v>
      </c>
      <c r="M96" s="20"/>
      <c r="N96" s="48">
        <f>IFERROR('p.6-7'!R96/'p.6-7'!$H96-1,0)</f>
        <v>4.9003986460949278E-4</v>
      </c>
      <c r="O96" s="20"/>
      <c r="P96" s="48">
        <f>IFERROR('p.6-7'!T96/'p.6-7'!$H96-1,0)</f>
        <v>4.9013790544094604E-4</v>
      </c>
      <c r="Q96" s="20"/>
    </row>
    <row r="97" spans="2:17" ht="12.6" customHeight="1" x14ac:dyDescent="0.2">
      <c r="B97" s="12"/>
      <c r="C97" s="2"/>
      <c r="G97" s="30"/>
      <c r="I97" s="30"/>
      <c r="K97" s="30"/>
      <c r="M97" s="30"/>
      <c r="O97" s="30"/>
      <c r="Q97" s="30"/>
    </row>
    <row r="98" spans="2:17" ht="12.6" customHeight="1" x14ac:dyDescent="0.2">
      <c r="B98" s="12">
        <f>MAX(B$11:B97)+1</f>
        <v>67</v>
      </c>
      <c r="C98" s="2"/>
      <c r="D98" s="31" t="s">
        <v>30</v>
      </c>
      <c r="F98" s="47">
        <f>IFERROR('p.6-7'!J98/'p.6-7'!$H98-1,0)</f>
        <v>-2.0252307494306176E-4</v>
      </c>
      <c r="G98" s="24"/>
      <c r="H98" s="47">
        <f>IFERROR('p.6-7'!L98/'p.6-7'!$H98-1,0)</f>
        <v>2.8339104133134896E-5</v>
      </c>
      <c r="I98" s="24"/>
      <c r="J98" s="47">
        <f>IFERROR('p.6-7'!N98/'p.6-7'!$H98-1,0)</f>
        <v>2.8339477958772008E-5</v>
      </c>
      <c r="K98" s="24"/>
      <c r="L98" s="47">
        <f>IFERROR('p.6-7'!P98/'p.6-7'!$H98-1,0)</f>
        <v>2.5649527509274961E-5</v>
      </c>
      <c r="M98" s="24"/>
      <c r="N98" s="47">
        <f>IFERROR('p.6-7'!R98/'p.6-7'!$H98-1,0)</f>
        <v>2.3709971829655174E-5</v>
      </c>
      <c r="O98" s="24"/>
      <c r="P98" s="47">
        <f>IFERROR('p.6-7'!T98/'p.6-7'!$H98-1,0)</f>
        <v>2.5649528565319102E-5</v>
      </c>
      <c r="Q98" s="24"/>
    </row>
    <row r="99" spans="2:17" ht="12.6" customHeight="1" x14ac:dyDescent="0.2">
      <c r="G99" s="30"/>
      <c r="I99" s="30"/>
      <c r="K99" s="30"/>
      <c r="M99" s="30"/>
      <c r="O99" s="30"/>
      <c r="Q99" s="30"/>
    </row>
    <row r="100" spans="2:17" ht="12.6" customHeight="1" thickBot="1" x14ac:dyDescent="0.25">
      <c r="B100" s="12">
        <f>MAX(B$11:B99)+1</f>
        <v>68</v>
      </c>
      <c r="C100" s="2"/>
      <c r="D100" s="10" t="s">
        <v>23</v>
      </c>
      <c r="F100" s="49">
        <f>IFERROR('p.6-7'!J100/'p.6-7'!$H100-1,0)</f>
        <v>3.3978463487294164E-7</v>
      </c>
      <c r="G100" s="20"/>
      <c r="H100" s="49">
        <f>IFERROR('p.6-7'!L100/'p.6-7'!$H100-1,0)</f>
        <v>1.5048889623336947E-7</v>
      </c>
      <c r="I100" s="20"/>
      <c r="J100" s="49">
        <f>IFERROR('p.6-7'!N100/'p.6-7'!$H100-1,0)</f>
        <v>1.5009416709510504E-7</v>
      </c>
      <c r="K100" s="20"/>
      <c r="L100" s="49">
        <f>IFERROR('p.6-7'!P100/'p.6-7'!$H100-1,0)</f>
        <v>1.0241286840795283E-7</v>
      </c>
      <c r="M100" s="20"/>
      <c r="N100" s="49">
        <f>IFERROR('p.6-7'!R100/'p.6-7'!$H100-1,0)</f>
        <v>1.1645851039077115E-7</v>
      </c>
      <c r="O100" s="20"/>
      <c r="P100" s="49">
        <f>IFERROR('p.6-7'!T100/'p.6-7'!$H100-1,0)</f>
        <v>1.4168350470633584E-7</v>
      </c>
      <c r="Q100" s="20"/>
    </row>
    <row r="101" spans="2:17" ht="12.6" customHeight="1" thickTop="1" x14ac:dyDescent="0.2">
      <c r="E101" s="2"/>
      <c r="F101" s="3"/>
      <c r="G101" s="3"/>
      <c r="H101" s="3"/>
      <c r="I101" s="3"/>
      <c r="J101" s="3"/>
      <c r="K101" s="3"/>
      <c r="L101" s="3"/>
      <c r="M101" s="3"/>
      <c r="N101" s="3"/>
      <c r="O101" s="3"/>
      <c r="P101" s="3"/>
      <c r="Q101" s="3"/>
    </row>
    <row r="102" spans="2:17" ht="12.6" customHeight="1" x14ac:dyDescent="0.2">
      <c r="B102" s="32"/>
      <c r="C102" s="2"/>
      <c r="D102" s="3"/>
      <c r="E102" s="3"/>
    </row>
    <row r="103" spans="2:17" ht="12.6" customHeight="1" x14ac:dyDescent="0.2">
      <c r="B103" s="32" t="s">
        <v>43</v>
      </c>
      <c r="C103" s="2"/>
      <c r="D103" s="3"/>
    </row>
    <row r="104" spans="2:17" ht="12.6" customHeight="1" x14ac:dyDescent="0.2">
      <c r="B104" s="56" t="s">
        <v>42</v>
      </c>
      <c r="D104" s="1" t="s">
        <v>143</v>
      </c>
    </row>
  </sheetData>
  <mergeCells count="2">
    <mergeCell ref="A2:P2"/>
    <mergeCell ref="A3:P3"/>
  </mergeCells>
  <pageMargins left="1.2" right="0.7" top="0.75" bottom="0.75" header="0.3" footer="0.3"/>
  <pageSetup scale="60" firstPageNumber="18" fitToHeight="2" orientation="landscape" blackAndWhite="1" useFirstPageNumber="1" r:id="rId1"/>
  <headerFooter alignWithMargins="0">
    <oddHeader>&amp;R&amp;"Arial,Regular"&amp;10Filed: 2025-02-28
EB-2025-0064
Phase 3 Exhibit 7
Tab 0
Schedule 1
Attachment 2
Page &amp;P of 21</oddHeader>
  </headerFooter>
  <rowBreaks count="1" manualBreakCount="1">
    <brk id="62" min="1"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3637A-5737-4FDC-B36F-21477BE2DB61}">
  <dimension ref="A2:R104"/>
  <sheetViews>
    <sheetView tabSelected="1" view="pageBreakPreview" zoomScale="85" zoomScaleNormal="70" zoomScaleSheetLayoutView="85" zoomScalePageLayoutView="80" workbookViewId="0"/>
  </sheetViews>
  <sheetFormatPr defaultRowHeight="12.75" x14ac:dyDescent="0.2"/>
  <cols>
    <col min="1" max="1" width="1.7109375" style="1" customWidth="1"/>
    <col min="2" max="2" width="4.7109375" style="6" customWidth="1"/>
    <col min="3" max="3" width="1.7109375" style="1" customWidth="1"/>
    <col min="4" max="4" width="29.7109375" style="1" customWidth="1"/>
    <col min="5" max="5" width="1.7109375" style="1" customWidth="1"/>
    <col min="6" max="6" width="14.7109375" style="1" customWidth="1"/>
    <col min="7" max="7" width="1.85546875" style="1" customWidth="1"/>
    <col min="8" max="8" width="14.7109375" style="1" customWidth="1"/>
    <col min="9" max="9" width="1.85546875" style="1" customWidth="1"/>
    <col min="10" max="10" width="15.28515625" style="1" customWidth="1"/>
    <col min="11" max="11" width="1.85546875" style="1" customWidth="1"/>
    <col min="12" max="12" width="14.7109375" style="1" customWidth="1"/>
    <col min="13" max="13" width="1.85546875" style="1" customWidth="1"/>
    <col min="14" max="14" width="14.7109375" style="1" customWidth="1"/>
    <col min="15" max="15" width="1.85546875" style="1" customWidth="1"/>
    <col min="16" max="16" width="15.28515625" style="1" customWidth="1"/>
    <col min="17" max="17" width="1.7109375" style="1" customWidth="1"/>
    <col min="18" max="18" width="8.85546875" style="1" customWidth="1"/>
    <col min="19" max="199" width="8.85546875" style="1"/>
    <col min="200" max="200" width="4.5703125" style="1" customWidth="1"/>
    <col min="201" max="201" width="1" style="1" customWidth="1"/>
    <col min="202" max="202" width="18" style="1" customWidth="1"/>
    <col min="203" max="203" width="1.7109375" style="1" customWidth="1"/>
    <col min="204" max="204" width="12.5703125" style="1" customWidth="1"/>
    <col min="205" max="205" width="1.5703125" style="1" customWidth="1"/>
    <col min="206" max="206" width="9.5703125" style="1" customWidth="1"/>
    <col min="207" max="207" width="1.7109375" style="1" customWidth="1"/>
    <col min="208" max="208" width="11.7109375" style="1" customWidth="1"/>
    <col min="209" max="209" width="1.5703125" style="1" customWidth="1"/>
    <col min="210" max="210" width="10.28515625" style="1" customWidth="1"/>
    <col min="211" max="211" width="2" style="1" customWidth="1"/>
    <col min="212" max="212" width="9.5703125" style="1" customWidth="1"/>
    <col min="213" max="455" width="8.85546875" style="1"/>
    <col min="456" max="456" width="4.5703125" style="1" customWidth="1"/>
    <col min="457" max="457" width="1" style="1" customWidth="1"/>
    <col min="458" max="458" width="18" style="1" customWidth="1"/>
    <col min="459" max="459" width="1.7109375" style="1" customWidth="1"/>
    <col min="460" max="460" width="12.5703125" style="1" customWidth="1"/>
    <col min="461" max="461" width="1.5703125" style="1" customWidth="1"/>
    <col min="462" max="462" width="9.5703125" style="1" customWidth="1"/>
    <col min="463" max="463" width="1.7109375" style="1" customWidth="1"/>
    <col min="464" max="464" width="11.7109375" style="1" customWidth="1"/>
    <col min="465" max="465" width="1.5703125" style="1" customWidth="1"/>
    <col min="466" max="466" width="10.28515625" style="1" customWidth="1"/>
    <col min="467" max="467" width="2" style="1" customWidth="1"/>
    <col min="468" max="468" width="9.5703125" style="1" customWidth="1"/>
    <col min="469" max="711" width="8.85546875" style="1"/>
    <col min="712" max="712" width="4.5703125" style="1" customWidth="1"/>
    <col min="713" max="713" width="1" style="1" customWidth="1"/>
    <col min="714" max="714" width="18" style="1" customWidth="1"/>
    <col min="715" max="715" width="1.7109375" style="1" customWidth="1"/>
    <col min="716" max="716" width="12.5703125" style="1" customWidth="1"/>
    <col min="717" max="717" width="1.5703125" style="1" customWidth="1"/>
    <col min="718" max="718" width="9.5703125" style="1" customWidth="1"/>
    <col min="719" max="719" width="1.7109375" style="1" customWidth="1"/>
    <col min="720" max="720" width="11.7109375" style="1" customWidth="1"/>
    <col min="721" max="721" width="1.5703125" style="1" customWidth="1"/>
    <col min="722" max="722" width="10.28515625" style="1" customWidth="1"/>
    <col min="723" max="723" width="2" style="1" customWidth="1"/>
    <col min="724" max="724" width="9.5703125" style="1" customWidth="1"/>
    <col min="725" max="967" width="8.85546875" style="1"/>
    <col min="968" max="968" width="4.5703125" style="1" customWidth="1"/>
    <col min="969" max="969" width="1" style="1" customWidth="1"/>
    <col min="970" max="970" width="18" style="1" customWidth="1"/>
    <col min="971" max="971" width="1.7109375" style="1" customWidth="1"/>
    <col min="972" max="972" width="12.5703125" style="1" customWidth="1"/>
    <col min="973" max="973" width="1.5703125" style="1" customWidth="1"/>
    <col min="974" max="974" width="9.5703125" style="1" customWidth="1"/>
    <col min="975" max="975" width="1.7109375" style="1" customWidth="1"/>
    <col min="976" max="976" width="11.7109375" style="1" customWidth="1"/>
    <col min="977" max="977" width="1.5703125" style="1" customWidth="1"/>
    <col min="978" max="978" width="10.28515625" style="1" customWidth="1"/>
    <col min="979" max="979" width="2" style="1" customWidth="1"/>
    <col min="980" max="980" width="9.5703125" style="1" customWidth="1"/>
    <col min="981" max="1223" width="8.85546875" style="1"/>
    <col min="1224" max="1224" width="4.5703125" style="1" customWidth="1"/>
    <col min="1225" max="1225" width="1" style="1" customWidth="1"/>
    <col min="1226" max="1226" width="18" style="1" customWidth="1"/>
    <col min="1227" max="1227" width="1.7109375" style="1" customWidth="1"/>
    <col min="1228" max="1228" width="12.5703125" style="1" customWidth="1"/>
    <col min="1229" max="1229" width="1.5703125" style="1" customWidth="1"/>
    <col min="1230" max="1230" width="9.5703125" style="1" customWidth="1"/>
    <col min="1231" max="1231" width="1.7109375" style="1" customWidth="1"/>
    <col min="1232" max="1232" width="11.7109375" style="1" customWidth="1"/>
    <col min="1233" max="1233" width="1.5703125" style="1" customWidth="1"/>
    <col min="1234" max="1234" width="10.28515625" style="1" customWidth="1"/>
    <col min="1235" max="1235" width="2" style="1" customWidth="1"/>
    <col min="1236" max="1236" width="9.5703125" style="1" customWidth="1"/>
    <col min="1237" max="1479" width="8.85546875" style="1"/>
    <col min="1480" max="1480" width="4.5703125" style="1" customWidth="1"/>
    <col min="1481" max="1481" width="1" style="1" customWidth="1"/>
    <col min="1482" max="1482" width="18" style="1" customWidth="1"/>
    <col min="1483" max="1483" width="1.7109375" style="1" customWidth="1"/>
    <col min="1484" max="1484" width="12.5703125" style="1" customWidth="1"/>
    <col min="1485" max="1485" width="1.5703125" style="1" customWidth="1"/>
    <col min="1486" max="1486" width="9.5703125" style="1" customWidth="1"/>
    <col min="1487" max="1487" width="1.7109375" style="1" customWidth="1"/>
    <col min="1488" max="1488" width="11.7109375" style="1" customWidth="1"/>
    <col min="1489" max="1489" width="1.5703125" style="1" customWidth="1"/>
    <col min="1490" max="1490" width="10.28515625" style="1" customWidth="1"/>
    <col min="1491" max="1491" width="2" style="1" customWidth="1"/>
    <col min="1492" max="1492" width="9.5703125" style="1" customWidth="1"/>
    <col min="1493" max="1735" width="8.85546875" style="1"/>
    <col min="1736" max="1736" width="4.5703125" style="1" customWidth="1"/>
    <col min="1737" max="1737" width="1" style="1" customWidth="1"/>
    <col min="1738" max="1738" width="18" style="1" customWidth="1"/>
    <col min="1739" max="1739" width="1.7109375" style="1" customWidth="1"/>
    <col min="1740" max="1740" width="12.5703125" style="1" customWidth="1"/>
    <col min="1741" max="1741" width="1.5703125" style="1" customWidth="1"/>
    <col min="1742" max="1742" width="9.5703125" style="1" customWidth="1"/>
    <col min="1743" max="1743" width="1.7109375" style="1" customWidth="1"/>
    <col min="1744" max="1744" width="11.7109375" style="1" customWidth="1"/>
    <col min="1745" max="1745" width="1.5703125" style="1" customWidth="1"/>
    <col min="1746" max="1746" width="10.28515625" style="1" customWidth="1"/>
    <col min="1747" max="1747" width="2" style="1" customWidth="1"/>
    <col min="1748" max="1748" width="9.5703125" style="1" customWidth="1"/>
    <col min="1749" max="1991" width="8.85546875" style="1"/>
    <col min="1992" max="1992" width="4.5703125" style="1" customWidth="1"/>
    <col min="1993" max="1993" width="1" style="1" customWidth="1"/>
    <col min="1994" max="1994" width="18" style="1" customWidth="1"/>
    <col min="1995" max="1995" width="1.7109375" style="1" customWidth="1"/>
    <col min="1996" max="1996" width="12.5703125" style="1" customWidth="1"/>
    <col min="1997" max="1997" width="1.5703125" style="1" customWidth="1"/>
    <col min="1998" max="1998" width="9.5703125" style="1" customWidth="1"/>
    <col min="1999" max="1999" width="1.7109375" style="1" customWidth="1"/>
    <col min="2000" max="2000" width="11.7109375" style="1" customWidth="1"/>
    <col min="2001" max="2001" width="1.5703125" style="1" customWidth="1"/>
    <col min="2002" max="2002" width="10.28515625" style="1" customWidth="1"/>
    <col min="2003" max="2003" width="2" style="1" customWidth="1"/>
    <col min="2004" max="2004" width="9.5703125" style="1" customWidth="1"/>
    <col min="2005" max="2247" width="8.85546875" style="1"/>
    <col min="2248" max="2248" width="4.5703125" style="1" customWidth="1"/>
    <col min="2249" max="2249" width="1" style="1" customWidth="1"/>
    <col min="2250" max="2250" width="18" style="1" customWidth="1"/>
    <col min="2251" max="2251" width="1.7109375" style="1" customWidth="1"/>
    <col min="2252" max="2252" width="12.5703125" style="1" customWidth="1"/>
    <col min="2253" max="2253" width="1.5703125" style="1" customWidth="1"/>
    <col min="2254" max="2254" width="9.5703125" style="1" customWidth="1"/>
    <col min="2255" max="2255" width="1.7109375" style="1" customWidth="1"/>
    <col min="2256" max="2256" width="11.7109375" style="1" customWidth="1"/>
    <col min="2257" max="2257" width="1.5703125" style="1" customWidth="1"/>
    <col min="2258" max="2258" width="10.28515625" style="1" customWidth="1"/>
    <col min="2259" max="2259" width="2" style="1" customWidth="1"/>
    <col min="2260" max="2260" width="9.5703125" style="1" customWidth="1"/>
    <col min="2261" max="2503" width="8.85546875" style="1"/>
    <col min="2504" max="2504" width="4.5703125" style="1" customWidth="1"/>
    <col min="2505" max="2505" width="1" style="1" customWidth="1"/>
    <col min="2506" max="2506" width="18" style="1" customWidth="1"/>
    <col min="2507" max="2507" width="1.7109375" style="1" customWidth="1"/>
    <col min="2508" max="2508" width="12.5703125" style="1" customWidth="1"/>
    <col min="2509" max="2509" width="1.5703125" style="1" customWidth="1"/>
    <col min="2510" max="2510" width="9.5703125" style="1" customWidth="1"/>
    <col min="2511" max="2511" width="1.7109375" style="1" customWidth="1"/>
    <col min="2512" max="2512" width="11.7109375" style="1" customWidth="1"/>
    <col min="2513" max="2513" width="1.5703125" style="1" customWidth="1"/>
    <col min="2514" max="2514" width="10.28515625" style="1" customWidth="1"/>
    <col min="2515" max="2515" width="2" style="1" customWidth="1"/>
    <col min="2516" max="2516" width="9.5703125" style="1" customWidth="1"/>
    <col min="2517" max="2759" width="8.85546875" style="1"/>
    <col min="2760" max="2760" width="4.5703125" style="1" customWidth="1"/>
    <col min="2761" max="2761" width="1" style="1" customWidth="1"/>
    <col min="2762" max="2762" width="18" style="1" customWidth="1"/>
    <col min="2763" max="2763" width="1.7109375" style="1" customWidth="1"/>
    <col min="2764" max="2764" width="12.5703125" style="1" customWidth="1"/>
    <col min="2765" max="2765" width="1.5703125" style="1" customWidth="1"/>
    <col min="2766" max="2766" width="9.5703125" style="1" customWidth="1"/>
    <col min="2767" max="2767" width="1.7109375" style="1" customWidth="1"/>
    <col min="2768" max="2768" width="11.7109375" style="1" customWidth="1"/>
    <col min="2769" max="2769" width="1.5703125" style="1" customWidth="1"/>
    <col min="2770" max="2770" width="10.28515625" style="1" customWidth="1"/>
    <col min="2771" max="2771" width="2" style="1" customWidth="1"/>
    <col min="2772" max="2772" width="9.5703125" style="1" customWidth="1"/>
    <col min="2773" max="3015" width="8.85546875" style="1"/>
    <col min="3016" max="3016" width="4.5703125" style="1" customWidth="1"/>
    <col min="3017" max="3017" width="1" style="1" customWidth="1"/>
    <col min="3018" max="3018" width="18" style="1" customWidth="1"/>
    <col min="3019" max="3019" width="1.7109375" style="1" customWidth="1"/>
    <col min="3020" max="3020" width="12.5703125" style="1" customWidth="1"/>
    <col min="3021" max="3021" width="1.5703125" style="1" customWidth="1"/>
    <col min="3022" max="3022" width="9.5703125" style="1" customWidth="1"/>
    <col min="3023" max="3023" width="1.7109375" style="1" customWidth="1"/>
    <col min="3024" max="3024" width="11.7109375" style="1" customWidth="1"/>
    <col min="3025" max="3025" width="1.5703125" style="1" customWidth="1"/>
    <col min="3026" max="3026" width="10.28515625" style="1" customWidth="1"/>
    <col min="3027" max="3027" width="2" style="1" customWidth="1"/>
    <col min="3028" max="3028" width="9.5703125" style="1" customWidth="1"/>
    <col min="3029" max="3271" width="8.85546875" style="1"/>
    <col min="3272" max="3272" width="4.5703125" style="1" customWidth="1"/>
    <col min="3273" max="3273" width="1" style="1" customWidth="1"/>
    <col min="3274" max="3274" width="18" style="1" customWidth="1"/>
    <col min="3275" max="3275" width="1.7109375" style="1" customWidth="1"/>
    <col min="3276" max="3276" width="12.5703125" style="1" customWidth="1"/>
    <col min="3277" max="3277" width="1.5703125" style="1" customWidth="1"/>
    <col min="3278" max="3278" width="9.5703125" style="1" customWidth="1"/>
    <col min="3279" max="3279" width="1.7109375" style="1" customWidth="1"/>
    <col min="3280" max="3280" width="11.7109375" style="1" customWidth="1"/>
    <col min="3281" max="3281" width="1.5703125" style="1" customWidth="1"/>
    <col min="3282" max="3282" width="10.28515625" style="1" customWidth="1"/>
    <col min="3283" max="3283" width="2" style="1" customWidth="1"/>
    <col min="3284" max="3284" width="9.5703125" style="1" customWidth="1"/>
    <col min="3285" max="3527" width="8.85546875" style="1"/>
    <col min="3528" max="3528" width="4.5703125" style="1" customWidth="1"/>
    <col min="3529" max="3529" width="1" style="1" customWidth="1"/>
    <col min="3530" max="3530" width="18" style="1" customWidth="1"/>
    <col min="3531" max="3531" width="1.7109375" style="1" customWidth="1"/>
    <col min="3532" max="3532" width="12.5703125" style="1" customWidth="1"/>
    <col min="3533" max="3533" width="1.5703125" style="1" customWidth="1"/>
    <col min="3534" max="3534" width="9.5703125" style="1" customWidth="1"/>
    <col min="3535" max="3535" width="1.7109375" style="1" customWidth="1"/>
    <col min="3536" max="3536" width="11.7109375" style="1" customWidth="1"/>
    <col min="3537" max="3537" width="1.5703125" style="1" customWidth="1"/>
    <col min="3538" max="3538" width="10.28515625" style="1" customWidth="1"/>
    <col min="3539" max="3539" width="2" style="1" customWidth="1"/>
    <col min="3540" max="3540" width="9.5703125" style="1" customWidth="1"/>
    <col min="3541" max="3783" width="8.85546875" style="1"/>
    <col min="3784" max="3784" width="4.5703125" style="1" customWidth="1"/>
    <col min="3785" max="3785" width="1" style="1" customWidth="1"/>
    <col min="3786" max="3786" width="18" style="1" customWidth="1"/>
    <col min="3787" max="3787" width="1.7109375" style="1" customWidth="1"/>
    <col min="3788" max="3788" width="12.5703125" style="1" customWidth="1"/>
    <col min="3789" max="3789" width="1.5703125" style="1" customWidth="1"/>
    <col min="3790" max="3790" width="9.5703125" style="1" customWidth="1"/>
    <col min="3791" max="3791" width="1.7109375" style="1" customWidth="1"/>
    <col min="3792" max="3792" width="11.7109375" style="1" customWidth="1"/>
    <col min="3793" max="3793" width="1.5703125" style="1" customWidth="1"/>
    <col min="3794" max="3794" width="10.28515625" style="1" customWidth="1"/>
    <col min="3795" max="3795" width="2" style="1" customWidth="1"/>
    <col min="3796" max="3796" width="9.5703125" style="1" customWidth="1"/>
    <col min="3797" max="4039" width="8.85546875" style="1"/>
    <col min="4040" max="4040" width="4.5703125" style="1" customWidth="1"/>
    <col min="4041" max="4041" width="1" style="1" customWidth="1"/>
    <col min="4042" max="4042" width="18" style="1" customWidth="1"/>
    <col min="4043" max="4043" width="1.7109375" style="1" customWidth="1"/>
    <col min="4044" max="4044" width="12.5703125" style="1" customWidth="1"/>
    <col min="4045" max="4045" width="1.5703125" style="1" customWidth="1"/>
    <col min="4046" max="4046" width="9.5703125" style="1" customWidth="1"/>
    <col min="4047" max="4047" width="1.7109375" style="1" customWidth="1"/>
    <col min="4048" max="4048" width="11.7109375" style="1" customWidth="1"/>
    <col min="4049" max="4049" width="1.5703125" style="1" customWidth="1"/>
    <col min="4050" max="4050" width="10.28515625" style="1" customWidth="1"/>
    <col min="4051" max="4051" width="2" style="1" customWidth="1"/>
    <col min="4052" max="4052" width="9.5703125" style="1" customWidth="1"/>
    <col min="4053" max="4295" width="8.85546875" style="1"/>
    <col min="4296" max="4296" width="4.5703125" style="1" customWidth="1"/>
    <col min="4297" max="4297" width="1" style="1" customWidth="1"/>
    <col min="4298" max="4298" width="18" style="1" customWidth="1"/>
    <col min="4299" max="4299" width="1.7109375" style="1" customWidth="1"/>
    <col min="4300" max="4300" width="12.5703125" style="1" customWidth="1"/>
    <col min="4301" max="4301" width="1.5703125" style="1" customWidth="1"/>
    <col min="4302" max="4302" width="9.5703125" style="1" customWidth="1"/>
    <col min="4303" max="4303" width="1.7109375" style="1" customWidth="1"/>
    <col min="4304" max="4304" width="11.7109375" style="1" customWidth="1"/>
    <col min="4305" max="4305" width="1.5703125" style="1" customWidth="1"/>
    <col min="4306" max="4306" width="10.28515625" style="1" customWidth="1"/>
    <col min="4307" max="4307" width="2" style="1" customWidth="1"/>
    <col min="4308" max="4308" width="9.5703125" style="1" customWidth="1"/>
    <col min="4309" max="4551" width="8.85546875" style="1"/>
    <col min="4552" max="4552" width="4.5703125" style="1" customWidth="1"/>
    <col min="4553" max="4553" width="1" style="1" customWidth="1"/>
    <col min="4554" max="4554" width="18" style="1" customWidth="1"/>
    <col min="4555" max="4555" width="1.7109375" style="1" customWidth="1"/>
    <col min="4556" max="4556" width="12.5703125" style="1" customWidth="1"/>
    <col min="4557" max="4557" width="1.5703125" style="1" customWidth="1"/>
    <col min="4558" max="4558" width="9.5703125" style="1" customWidth="1"/>
    <col min="4559" max="4559" width="1.7109375" style="1" customWidth="1"/>
    <col min="4560" max="4560" width="11.7109375" style="1" customWidth="1"/>
    <col min="4561" max="4561" width="1.5703125" style="1" customWidth="1"/>
    <col min="4562" max="4562" width="10.28515625" style="1" customWidth="1"/>
    <col min="4563" max="4563" width="2" style="1" customWidth="1"/>
    <col min="4564" max="4564" width="9.5703125" style="1" customWidth="1"/>
    <col min="4565" max="4807" width="8.85546875" style="1"/>
    <col min="4808" max="4808" width="4.5703125" style="1" customWidth="1"/>
    <col min="4809" max="4809" width="1" style="1" customWidth="1"/>
    <col min="4810" max="4810" width="18" style="1" customWidth="1"/>
    <col min="4811" max="4811" width="1.7109375" style="1" customWidth="1"/>
    <col min="4812" max="4812" width="12.5703125" style="1" customWidth="1"/>
    <col min="4813" max="4813" width="1.5703125" style="1" customWidth="1"/>
    <col min="4814" max="4814" width="9.5703125" style="1" customWidth="1"/>
    <col min="4815" max="4815" width="1.7109375" style="1" customWidth="1"/>
    <col min="4816" max="4816" width="11.7109375" style="1" customWidth="1"/>
    <col min="4817" max="4817" width="1.5703125" style="1" customWidth="1"/>
    <col min="4818" max="4818" width="10.28515625" style="1" customWidth="1"/>
    <col min="4819" max="4819" width="2" style="1" customWidth="1"/>
    <col min="4820" max="4820" width="9.5703125" style="1" customWidth="1"/>
    <col min="4821" max="5063" width="8.85546875" style="1"/>
    <col min="5064" max="5064" width="4.5703125" style="1" customWidth="1"/>
    <col min="5065" max="5065" width="1" style="1" customWidth="1"/>
    <col min="5066" max="5066" width="18" style="1" customWidth="1"/>
    <col min="5067" max="5067" width="1.7109375" style="1" customWidth="1"/>
    <col min="5068" max="5068" width="12.5703125" style="1" customWidth="1"/>
    <col min="5069" max="5069" width="1.5703125" style="1" customWidth="1"/>
    <col min="5070" max="5070" width="9.5703125" style="1" customWidth="1"/>
    <col min="5071" max="5071" width="1.7109375" style="1" customWidth="1"/>
    <col min="5072" max="5072" width="11.7109375" style="1" customWidth="1"/>
    <col min="5073" max="5073" width="1.5703125" style="1" customWidth="1"/>
    <col min="5074" max="5074" width="10.28515625" style="1" customWidth="1"/>
    <col min="5075" max="5075" width="2" style="1" customWidth="1"/>
    <col min="5076" max="5076" width="9.5703125" style="1" customWidth="1"/>
    <col min="5077" max="5319" width="8.85546875" style="1"/>
    <col min="5320" max="5320" width="4.5703125" style="1" customWidth="1"/>
    <col min="5321" max="5321" width="1" style="1" customWidth="1"/>
    <col min="5322" max="5322" width="18" style="1" customWidth="1"/>
    <col min="5323" max="5323" width="1.7109375" style="1" customWidth="1"/>
    <col min="5324" max="5324" width="12.5703125" style="1" customWidth="1"/>
    <col min="5325" max="5325" width="1.5703125" style="1" customWidth="1"/>
    <col min="5326" max="5326" width="9.5703125" style="1" customWidth="1"/>
    <col min="5327" max="5327" width="1.7109375" style="1" customWidth="1"/>
    <col min="5328" max="5328" width="11.7109375" style="1" customWidth="1"/>
    <col min="5329" max="5329" width="1.5703125" style="1" customWidth="1"/>
    <col min="5330" max="5330" width="10.28515625" style="1" customWidth="1"/>
    <col min="5331" max="5331" width="2" style="1" customWidth="1"/>
    <col min="5332" max="5332" width="9.5703125" style="1" customWidth="1"/>
    <col min="5333" max="5575" width="8.85546875" style="1"/>
    <col min="5576" max="5576" width="4.5703125" style="1" customWidth="1"/>
    <col min="5577" max="5577" width="1" style="1" customWidth="1"/>
    <col min="5578" max="5578" width="18" style="1" customWidth="1"/>
    <col min="5579" max="5579" width="1.7109375" style="1" customWidth="1"/>
    <col min="5580" max="5580" width="12.5703125" style="1" customWidth="1"/>
    <col min="5581" max="5581" width="1.5703125" style="1" customWidth="1"/>
    <col min="5582" max="5582" width="9.5703125" style="1" customWidth="1"/>
    <col min="5583" max="5583" width="1.7109375" style="1" customWidth="1"/>
    <col min="5584" max="5584" width="11.7109375" style="1" customWidth="1"/>
    <col min="5585" max="5585" width="1.5703125" style="1" customWidth="1"/>
    <col min="5586" max="5586" width="10.28515625" style="1" customWidth="1"/>
    <col min="5587" max="5587" width="2" style="1" customWidth="1"/>
    <col min="5588" max="5588" width="9.5703125" style="1" customWidth="1"/>
    <col min="5589" max="5831" width="8.85546875" style="1"/>
    <col min="5832" max="5832" width="4.5703125" style="1" customWidth="1"/>
    <col min="5833" max="5833" width="1" style="1" customWidth="1"/>
    <col min="5834" max="5834" width="18" style="1" customWidth="1"/>
    <col min="5835" max="5835" width="1.7109375" style="1" customWidth="1"/>
    <col min="5836" max="5836" width="12.5703125" style="1" customWidth="1"/>
    <col min="5837" max="5837" width="1.5703125" style="1" customWidth="1"/>
    <col min="5838" max="5838" width="9.5703125" style="1" customWidth="1"/>
    <col min="5839" max="5839" width="1.7109375" style="1" customWidth="1"/>
    <col min="5840" max="5840" width="11.7109375" style="1" customWidth="1"/>
    <col min="5841" max="5841" width="1.5703125" style="1" customWidth="1"/>
    <col min="5842" max="5842" width="10.28515625" style="1" customWidth="1"/>
    <col min="5843" max="5843" width="2" style="1" customWidth="1"/>
    <col min="5844" max="5844" width="9.5703125" style="1" customWidth="1"/>
    <col min="5845" max="6087" width="8.85546875" style="1"/>
    <col min="6088" max="6088" width="4.5703125" style="1" customWidth="1"/>
    <col min="6089" max="6089" width="1" style="1" customWidth="1"/>
    <col min="6090" max="6090" width="18" style="1" customWidth="1"/>
    <col min="6091" max="6091" width="1.7109375" style="1" customWidth="1"/>
    <col min="6092" max="6092" width="12.5703125" style="1" customWidth="1"/>
    <col min="6093" max="6093" width="1.5703125" style="1" customWidth="1"/>
    <col min="6094" max="6094" width="9.5703125" style="1" customWidth="1"/>
    <col min="6095" max="6095" width="1.7109375" style="1" customWidth="1"/>
    <col min="6096" max="6096" width="11.7109375" style="1" customWidth="1"/>
    <col min="6097" max="6097" width="1.5703125" style="1" customWidth="1"/>
    <col min="6098" max="6098" width="10.28515625" style="1" customWidth="1"/>
    <col min="6099" max="6099" width="2" style="1" customWidth="1"/>
    <col min="6100" max="6100" width="9.5703125" style="1" customWidth="1"/>
    <col min="6101" max="6343" width="8.85546875" style="1"/>
    <col min="6344" max="6344" width="4.5703125" style="1" customWidth="1"/>
    <col min="6345" max="6345" width="1" style="1" customWidth="1"/>
    <col min="6346" max="6346" width="18" style="1" customWidth="1"/>
    <col min="6347" max="6347" width="1.7109375" style="1" customWidth="1"/>
    <col min="6348" max="6348" width="12.5703125" style="1" customWidth="1"/>
    <col min="6349" max="6349" width="1.5703125" style="1" customWidth="1"/>
    <col min="6350" max="6350" width="9.5703125" style="1" customWidth="1"/>
    <col min="6351" max="6351" width="1.7109375" style="1" customWidth="1"/>
    <col min="6352" max="6352" width="11.7109375" style="1" customWidth="1"/>
    <col min="6353" max="6353" width="1.5703125" style="1" customWidth="1"/>
    <col min="6354" max="6354" width="10.28515625" style="1" customWidth="1"/>
    <col min="6355" max="6355" width="2" style="1" customWidth="1"/>
    <col min="6356" max="6356" width="9.5703125" style="1" customWidth="1"/>
    <col min="6357" max="6599" width="8.85546875" style="1"/>
    <col min="6600" max="6600" width="4.5703125" style="1" customWidth="1"/>
    <col min="6601" max="6601" width="1" style="1" customWidth="1"/>
    <col min="6602" max="6602" width="18" style="1" customWidth="1"/>
    <col min="6603" max="6603" width="1.7109375" style="1" customWidth="1"/>
    <col min="6604" max="6604" width="12.5703125" style="1" customWidth="1"/>
    <col min="6605" max="6605" width="1.5703125" style="1" customWidth="1"/>
    <col min="6606" max="6606" width="9.5703125" style="1" customWidth="1"/>
    <col min="6607" max="6607" width="1.7109375" style="1" customWidth="1"/>
    <col min="6608" max="6608" width="11.7109375" style="1" customWidth="1"/>
    <col min="6609" max="6609" width="1.5703125" style="1" customWidth="1"/>
    <col min="6610" max="6610" width="10.28515625" style="1" customWidth="1"/>
    <col min="6611" max="6611" width="2" style="1" customWidth="1"/>
    <col min="6612" max="6612" width="9.5703125" style="1" customWidth="1"/>
    <col min="6613" max="6855" width="8.85546875" style="1"/>
    <col min="6856" max="6856" width="4.5703125" style="1" customWidth="1"/>
    <col min="6857" max="6857" width="1" style="1" customWidth="1"/>
    <col min="6858" max="6858" width="18" style="1" customWidth="1"/>
    <col min="6859" max="6859" width="1.7109375" style="1" customWidth="1"/>
    <col min="6860" max="6860" width="12.5703125" style="1" customWidth="1"/>
    <col min="6861" max="6861" width="1.5703125" style="1" customWidth="1"/>
    <col min="6862" max="6862" width="9.5703125" style="1" customWidth="1"/>
    <col min="6863" max="6863" width="1.7109375" style="1" customWidth="1"/>
    <col min="6864" max="6864" width="11.7109375" style="1" customWidth="1"/>
    <col min="6865" max="6865" width="1.5703125" style="1" customWidth="1"/>
    <col min="6866" max="6866" width="10.28515625" style="1" customWidth="1"/>
    <col min="6867" max="6867" width="2" style="1" customWidth="1"/>
    <col min="6868" max="6868" width="9.5703125" style="1" customWidth="1"/>
    <col min="6869" max="7111" width="8.85546875" style="1"/>
    <col min="7112" max="7112" width="4.5703125" style="1" customWidth="1"/>
    <col min="7113" max="7113" width="1" style="1" customWidth="1"/>
    <col min="7114" max="7114" width="18" style="1" customWidth="1"/>
    <col min="7115" max="7115" width="1.7109375" style="1" customWidth="1"/>
    <col min="7116" max="7116" width="12.5703125" style="1" customWidth="1"/>
    <col min="7117" max="7117" width="1.5703125" style="1" customWidth="1"/>
    <col min="7118" max="7118" width="9.5703125" style="1" customWidth="1"/>
    <col min="7119" max="7119" width="1.7109375" style="1" customWidth="1"/>
    <col min="7120" max="7120" width="11.7109375" style="1" customWidth="1"/>
    <col min="7121" max="7121" width="1.5703125" style="1" customWidth="1"/>
    <col min="7122" max="7122" width="10.28515625" style="1" customWidth="1"/>
    <col min="7123" max="7123" width="2" style="1" customWidth="1"/>
    <col min="7124" max="7124" width="9.5703125" style="1" customWidth="1"/>
    <col min="7125" max="7367" width="8.85546875" style="1"/>
    <col min="7368" max="7368" width="4.5703125" style="1" customWidth="1"/>
    <col min="7369" max="7369" width="1" style="1" customWidth="1"/>
    <col min="7370" max="7370" width="18" style="1" customWidth="1"/>
    <col min="7371" max="7371" width="1.7109375" style="1" customWidth="1"/>
    <col min="7372" max="7372" width="12.5703125" style="1" customWidth="1"/>
    <col min="7373" max="7373" width="1.5703125" style="1" customWidth="1"/>
    <col min="7374" max="7374" width="9.5703125" style="1" customWidth="1"/>
    <col min="7375" max="7375" width="1.7109375" style="1" customWidth="1"/>
    <col min="7376" max="7376" width="11.7109375" style="1" customWidth="1"/>
    <col min="7377" max="7377" width="1.5703125" style="1" customWidth="1"/>
    <col min="7378" max="7378" width="10.28515625" style="1" customWidth="1"/>
    <col min="7379" max="7379" width="2" style="1" customWidth="1"/>
    <col min="7380" max="7380" width="9.5703125" style="1" customWidth="1"/>
    <col min="7381" max="7623" width="8.85546875" style="1"/>
    <col min="7624" max="7624" width="4.5703125" style="1" customWidth="1"/>
    <col min="7625" max="7625" width="1" style="1" customWidth="1"/>
    <col min="7626" max="7626" width="18" style="1" customWidth="1"/>
    <col min="7627" max="7627" width="1.7109375" style="1" customWidth="1"/>
    <col min="7628" max="7628" width="12.5703125" style="1" customWidth="1"/>
    <col min="7629" max="7629" width="1.5703125" style="1" customWidth="1"/>
    <col min="7630" max="7630" width="9.5703125" style="1" customWidth="1"/>
    <col min="7631" max="7631" width="1.7109375" style="1" customWidth="1"/>
    <col min="7632" max="7632" width="11.7109375" style="1" customWidth="1"/>
    <col min="7633" max="7633" width="1.5703125" style="1" customWidth="1"/>
    <col min="7634" max="7634" width="10.28515625" style="1" customWidth="1"/>
    <col min="7635" max="7635" width="2" style="1" customWidth="1"/>
    <col min="7636" max="7636" width="9.5703125" style="1" customWidth="1"/>
    <col min="7637" max="7879" width="8.85546875" style="1"/>
    <col min="7880" max="7880" width="4.5703125" style="1" customWidth="1"/>
    <col min="7881" max="7881" width="1" style="1" customWidth="1"/>
    <col min="7882" max="7882" width="18" style="1" customWidth="1"/>
    <col min="7883" max="7883" width="1.7109375" style="1" customWidth="1"/>
    <col min="7884" max="7884" width="12.5703125" style="1" customWidth="1"/>
    <col min="7885" max="7885" width="1.5703125" style="1" customWidth="1"/>
    <col min="7886" max="7886" width="9.5703125" style="1" customWidth="1"/>
    <col min="7887" max="7887" width="1.7109375" style="1" customWidth="1"/>
    <col min="7888" max="7888" width="11.7109375" style="1" customWidth="1"/>
    <col min="7889" max="7889" width="1.5703125" style="1" customWidth="1"/>
    <col min="7890" max="7890" width="10.28515625" style="1" customWidth="1"/>
    <col min="7891" max="7891" width="2" style="1" customWidth="1"/>
    <col min="7892" max="7892" width="9.5703125" style="1" customWidth="1"/>
    <col min="7893" max="8135" width="8.85546875" style="1"/>
    <col min="8136" max="8136" width="4.5703125" style="1" customWidth="1"/>
    <col min="8137" max="8137" width="1" style="1" customWidth="1"/>
    <col min="8138" max="8138" width="18" style="1" customWidth="1"/>
    <col min="8139" max="8139" width="1.7109375" style="1" customWidth="1"/>
    <col min="8140" max="8140" width="12.5703125" style="1" customWidth="1"/>
    <col min="8141" max="8141" width="1.5703125" style="1" customWidth="1"/>
    <col min="8142" max="8142" width="9.5703125" style="1" customWidth="1"/>
    <col min="8143" max="8143" width="1.7109375" style="1" customWidth="1"/>
    <col min="8144" max="8144" width="11.7109375" style="1" customWidth="1"/>
    <col min="8145" max="8145" width="1.5703125" style="1" customWidth="1"/>
    <col min="8146" max="8146" width="10.28515625" style="1" customWidth="1"/>
    <col min="8147" max="8147" width="2" style="1" customWidth="1"/>
    <col min="8148" max="8148" width="9.5703125" style="1" customWidth="1"/>
    <col min="8149" max="8391" width="8.85546875" style="1"/>
    <col min="8392" max="8392" width="4.5703125" style="1" customWidth="1"/>
    <col min="8393" max="8393" width="1" style="1" customWidth="1"/>
    <col min="8394" max="8394" width="18" style="1" customWidth="1"/>
    <col min="8395" max="8395" width="1.7109375" style="1" customWidth="1"/>
    <col min="8396" max="8396" width="12.5703125" style="1" customWidth="1"/>
    <col min="8397" max="8397" width="1.5703125" style="1" customWidth="1"/>
    <col min="8398" max="8398" width="9.5703125" style="1" customWidth="1"/>
    <col min="8399" max="8399" width="1.7109375" style="1" customWidth="1"/>
    <col min="8400" max="8400" width="11.7109375" style="1" customWidth="1"/>
    <col min="8401" max="8401" width="1.5703125" style="1" customWidth="1"/>
    <col min="8402" max="8402" width="10.28515625" style="1" customWidth="1"/>
    <col min="8403" max="8403" width="2" style="1" customWidth="1"/>
    <col min="8404" max="8404" width="9.5703125" style="1" customWidth="1"/>
    <col min="8405" max="8647" width="8.85546875" style="1"/>
    <col min="8648" max="8648" width="4.5703125" style="1" customWidth="1"/>
    <col min="8649" max="8649" width="1" style="1" customWidth="1"/>
    <col min="8650" max="8650" width="18" style="1" customWidth="1"/>
    <col min="8651" max="8651" width="1.7109375" style="1" customWidth="1"/>
    <col min="8652" max="8652" width="12.5703125" style="1" customWidth="1"/>
    <col min="8653" max="8653" width="1.5703125" style="1" customWidth="1"/>
    <col min="8654" max="8654" width="9.5703125" style="1" customWidth="1"/>
    <col min="8655" max="8655" width="1.7109375" style="1" customWidth="1"/>
    <col min="8656" max="8656" width="11.7109375" style="1" customWidth="1"/>
    <col min="8657" max="8657" width="1.5703125" style="1" customWidth="1"/>
    <col min="8658" max="8658" width="10.28515625" style="1" customWidth="1"/>
    <col min="8659" max="8659" width="2" style="1" customWidth="1"/>
    <col min="8660" max="8660" width="9.5703125" style="1" customWidth="1"/>
    <col min="8661" max="8903" width="8.85546875" style="1"/>
    <col min="8904" max="8904" width="4.5703125" style="1" customWidth="1"/>
    <col min="8905" max="8905" width="1" style="1" customWidth="1"/>
    <col min="8906" max="8906" width="18" style="1" customWidth="1"/>
    <col min="8907" max="8907" width="1.7109375" style="1" customWidth="1"/>
    <col min="8908" max="8908" width="12.5703125" style="1" customWidth="1"/>
    <col min="8909" max="8909" width="1.5703125" style="1" customWidth="1"/>
    <col min="8910" max="8910" width="9.5703125" style="1" customWidth="1"/>
    <col min="8911" max="8911" width="1.7109375" style="1" customWidth="1"/>
    <col min="8912" max="8912" width="11.7109375" style="1" customWidth="1"/>
    <col min="8913" max="8913" width="1.5703125" style="1" customWidth="1"/>
    <col min="8914" max="8914" width="10.28515625" style="1" customWidth="1"/>
    <col min="8915" max="8915" width="2" style="1" customWidth="1"/>
    <col min="8916" max="8916" width="9.5703125" style="1" customWidth="1"/>
    <col min="8917" max="9159" width="8.85546875" style="1"/>
    <col min="9160" max="9160" width="4.5703125" style="1" customWidth="1"/>
    <col min="9161" max="9161" width="1" style="1" customWidth="1"/>
    <col min="9162" max="9162" width="18" style="1" customWidth="1"/>
    <col min="9163" max="9163" width="1.7109375" style="1" customWidth="1"/>
    <col min="9164" max="9164" width="12.5703125" style="1" customWidth="1"/>
    <col min="9165" max="9165" width="1.5703125" style="1" customWidth="1"/>
    <col min="9166" max="9166" width="9.5703125" style="1" customWidth="1"/>
    <col min="9167" max="9167" width="1.7109375" style="1" customWidth="1"/>
    <col min="9168" max="9168" width="11.7109375" style="1" customWidth="1"/>
    <col min="9169" max="9169" width="1.5703125" style="1" customWidth="1"/>
    <col min="9170" max="9170" width="10.28515625" style="1" customWidth="1"/>
    <col min="9171" max="9171" width="2" style="1" customWidth="1"/>
    <col min="9172" max="9172" width="9.5703125" style="1" customWidth="1"/>
    <col min="9173" max="9415" width="8.85546875" style="1"/>
    <col min="9416" max="9416" width="4.5703125" style="1" customWidth="1"/>
    <col min="9417" max="9417" width="1" style="1" customWidth="1"/>
    <col min="9418" max="9418" width="18" style="1" customWidth="1"/>
    <col min="9419" max="9419" width="1.7109375" style="1" customWidth="1"/>
    <col min="9420" max="9420" width="12.5703125" style="1" customWidth="1"/>
    <col min="9421" max="9421" width="1.5703125" style="1" customWidth="1"/>
    <col min="9422" max="9422" width="9.5703125" style="1" customWidth="1"/>
    <col min="9423" max="9423" width="1.7109375" style="1" customWidth="1"/>
    <col min="9424" max="9424" width="11.7109375" style="1" customWidth="1"/>
    <col min="9425" max="9425" width="1.5703125" style="1" customWidth="1"/>
    <col min="9426" max="9426" width="10.28515625" style="1" customWidth="1"/>
    <col min="9427" max="9427" width="2" style="1" customWidth="1"/>
    <col min="9428" max="9428" width="9.5703125" style="1" customWidth="1"/>
    <col min="9429" max="9671" width="8.85546875" style="1"/>
    <col min="9672" max="9672" width="4.5703125" style="1" customWidth="1"/>
    <col min="9673" max="9673" width="1" style="1" customWidth="1"/>
    <col min="9674" max="9674" width="18" style="1" customWidth="1"/>
    <col min="9675" max="9675" width="1.7109375" style="1" customWidth="1"/>
    <col min="9676" max="9676" width="12.5703125" style="1" customWidth="1"/>
    <col min="9677" max="9677" width="1.5703125" style="1" customWidth="1"/>
    <col min="9678" max="9678" width="9.5703125" style="1" customWidth="1"/>
    <col min="9679" max="9679" width="1.7109375" style="1" customWidth="1"/>
    <col min="9680" max="9680" width="11.7109375" style="1" customWidth="1"/>
    <col min="9681" max="9681" width="1.5703125" style="1" customWidth="1"/>
    <col min="9682" max="9682" width="10.28515625" style="1" customWidth="1"/>
    <col min="9683" max="9683" width="2" style="1" customWidth="1"/>
    <col min="9684" max="9684" width="9.5703125" style="1" customWidth="1"/>
    <col min="9685" max="9927" width="8.85546875" style="1"/>
    <col min="9928" max="9928" width="4.5703125" style="1" customWidth="1"/>
    <col min="9929" max="9929" width="1" style="1" customWidth="1"/>
    <col min="9930" max="9930" width="18" style="1" customWidth="1"/>
    <col min="9931" max="9931" width="1.7109375" style="1" customWidth="1"/>
    <col min="9932" max="9932" width="12.5703125" style="1" customWidth="1"/>
    <col min="9933" max="9933" width="1.5703125" style="1" customWidth="1"/>
    <col min="9934" max="9934" width="9.5703125" style="1" customWidth="1"/>
    <col min="9935" max="9935" width="1.7109375" style="1" customWidth="1"/>
    <col min="9936" max="9936" width="11.7109375" style="1" customWidth="1"/>
    <col min="9937" max="9937" width="1.5703125" style="1" customWidth="1"/>
    <col min="9938" max="9938" width="10.28515625" style="1" customWidth="1"/>
    <col min="9939" max="9939" width="2" style="1" customWidth="1"/>
    <col min="9940" max="9940" width="9.5703125" style="1" customWidth="1"/>
    <col min="9941" max="10183" width="8.85546875" style="1"/>
    <col min="10184" max="10184" width="4.5703125" style="1" customWidth="1"/>
    <col min="10185" max="10185" width="1" style="1" customWidth="1"/>
    <col min="10186" max="10186" width="18" style="1" customWidth="1"/>
    <col min="10187" max="10187" width="1.7109375" style="1" customWidth="1"/>
    <col min="10188" max="10188" width="12.5703125" style="1" customWidth="1"/>
    <col min="10189" max="10189" width="1.5703125" style="1" customWidth="1"/>
    <col min="10190" max="10190" width="9.5703125" style="1" customWidth="1"/>
    <col min="10191" max="10191" width="1.7109375" style="1" customWidth="1"/>
    <col min="10192" max="10192" width="11.7109375" style="1" customWidth="1"/>
    <col min="10193" max="10193" width="1.5703125" style="1" customWidth="1"/>
    <col min="10194" max="10194" width="10.28515625" style="1" customWidth="1"/>
    <col min="10195" max="10195" width="2" style="1" customWidth="1"/>
    <col min="10196" max="10196" width="9.5703125" style="1" customWidth="1"/>
    <col min="10197" max="10439" width="8.85546875" style="1"/>
    <col min="10440" max="10440" width="4.5703125" style="1" customWidth="1"/>
    <col min="10441" max="10441" width="1" style="1" customWidth="1"/>
    <col min="10442" max="10442" width="18" style="1" customWidth="1"/>
    <col min="10443" max="10443" width="1.7109375" style="1" customWidth="1"/>
    <col min="10444" max="10444" width="12.5703125" style="1" customWidth="1"/>
    <col min="10445" max="10445" width="1.5703125" style="1" customWidth="1"/>
    <col min="10446" max="10446" width="9.5703125" style="1" customWidth="1"/>
    <col min="10447" max="10447" width="1.7109375" style="1" customWidth="1"/>
    <col min="10448" max="10448" width="11.7109375" style="1" customWidth="1"/>
    <col min="10449" max="10449" width="1.5703125" style="1" customWidth="1"/>
    <col min="10450" max="10450" width="10.28515625" style="1" customWidth="1"/>
    <col min="10451" max="10451" width="2" style="1" customWidth="1"/>
    <col min="10452" max="10452" width="9.5703125" style="1" customWidth="1"/>
    <col min="10453" max="10695" width="8.85546875" style="1"/>
    <col min="10696" max="10696" width="4.5703125" style="1" customWidth="1"/>
    <col min="10697" max="10697" width="1" style="1" customWidth="1"/>
    <col min="10698" max="10698" width="18" style="1" customWidth="1"/>
    <col min="10699" max="10699" width="1.7109375" style="1" customWidth="1"/>
    <col min="10700" max="10700" width="12.5703125" style="1" customWidth="1"/>
    <col min="10701" max="10701" width="1.5703125" style="1" customWidth="1"/>
    <col min="10702" max="10702" width="9.5703125" style="1" customWidth="1"/>
    <col min="10703" max="10703" width="1.7109375" style="1" customWidth="1"/>
    <col min="10704" max="10704" width="11.7109375" style="1" customWidth="1"/>
    <col min="10705" max="10705" width="1.5703125" style="1" customWidth="1"/>
    <col min="10706" max="10706" width="10.28515625" style="1" customWidth="1"/>
    <col min="10707" max="10707" width="2" style="1" customWidth="1"/>
    <col min="10708" max="10708" width="9.5703125" style="1" customWidth="1"/>
    <col min="10709" max="10951" width="8.85546875" style="1"/>
    <col min="10952" max="10952" width="4.5703125" style="1" customWidth="1"/>
    <col min="10953" max="10953" width="1" style="1" customWidth="1"/>
    <col min="10954" max="10954" width="18" style="1" customWidth="1"/>
    <col min="10955" max="10955" width="1.7109375" style="1" customWidth="1"/>
    <col min="10956" max="10956" width="12.5703125" style="1" customWidth="1"/>
    <col min="10957" max="10957" width="1.5703125" style="1" customWidth="1"/>
    <col min="10958" max="10958" width="9.5703125" style="1" customWidth="1"/>
    <col min="10959" max="10959" width="1.7109375" style="1" customWidth="1"/>
    <col min="10960" max="10960" width="11.7109375" style="1" customWidth="1"/>
    <col min="10961" max="10961" width="1.5703125" style="1" customWidth="1"/>
    <col min="10962" max="10962" width="10.28515625" style="1" customWidth="1"/>
    <col min="10963" max="10963" width="2" style="1" customWidth="1"/>
    <col min="10964" max="10964" width="9.5703125" style="1" customWidth="1"/>
    <col min="10965" max="11207" width="8.85546875" style="1"/>
    <col min="11208" max="11208" width="4.5703125" style="1" customWidth="1"/>
    <col min="11209" max="11209" width="1" style="1" customWidth="1"/>
    <col min="11210" max="11210" width="18" style="1" customWidth="1"/>
    <col min="11211" max="11211" width="1.7109375" style="1" customWidth="1"/>
    <col min="11212" max="11212" width="12.5703125" style="1" customWidth="1"/>
    <col min="11213" max="11213" width="1.5703125" style="1" customWidth="1"/>
    <col min="11214" max="11214" width="9.5703125" style="1" customWidth="1"/>
    <col min="11215" max="11215" width="1.7109375" style="1" customWidth="1"/>
    <col min="11216" max="11216" width="11.7109375" style="1" customWidth="1"/>
    <col min="11217" max="11217" width="1.5703125" style="1" customWidth="1"/>
    <col min="11218" max="11218" width="10.28515625" style="1" customWidth="1"/>
    <col min="11219" max="11219" width="2" style="1" customWidth="1"/>
    <col min="11220" max="11220" width="9.5703125" style="1" customWidth="1"/>
    <col min="11221" max="11463" width="8.85546875" style="1"/>
    <col min="11464" max="11464" width="4.5703125" style="1" customWidth="1"/>
    <col min="11465" max="11465" width="1" style="1" customWidth="1"/>
    <col min="11466" max="11466" width="18" style="1" customWidth="1"/>
    <col min="11467" max="11467" width="1.7109375" style="1" customWidth="1"/>
    <col min="11468" max="11468" width="12.5703125" style="1" customWidth="1"/>
    <col min="11469" max="11469" width="1.5703125" style="1" customWidth="1"/>
    <col min="11470" max="11470" width="9.5703125" style="1" customWidth="1"/>
    <col min="11471" max="11471" width="1.7109375" style="1" customWidth="1"/>
    <col min="11472" max="11472" width="11.7109375" style="1" customWidth="1"/>
    <col min="11473" max="11473" width="1.5703125" style="1" customWidth="1"/>
    <col min="11474" max="11474" width="10.28515625" style="1" customWidth="1"/>
    <col min="11475" max="11475" width="2" style="1" customWidth="1"/>
    <col min="11476" max="11476" width="9.5703125" style="1" customWidth="1"/>
    <col min="11477" max="11719" width="8.85546875" style="1"/>
    <col min="11720" max="11720" width="4.5703125" style="1" customWidth="1"/>
    <col min="11721" max="11721" width="1" style="1" customWidth="1"/>
    <col min="11722" max="11722" width="18" style="1" customWidth="1"/>
    <col min="11723" max="11723" width="1.7109375" style="1" customWidth="1"/>
    <col min="11724" max="11724" width="12.5703125" style="1" customWidth="1"/>
    <col min="11725" max="11725" width="1.5703125" style="1" customWidth="1"/>
    <col min="11726" max="11726" width="9.5703125" style="1" customWidth="1"/>
    <col min="11727" max="11727" width="1.7109375" style="1" customWidth="1"/>
    <col min="11728" max="11728" width="11.7109375" style="1" customWidth="1"/>
    <col min="11729" max="11729" width="1.5703125" style="1" customWidth="1"/>
    <col min="11730" max="11730" width="10.28515625" style="1" customWidth="1"/>
    <col min="11731" max="11731" width="2" style="1" customWidth="1"/>
    <col min="11732" max="11732" width="9.5703125" style="1" customWidth="1"/>
    <col min="11733" max="11975" width="8.85546875" style="1"/>
    <col min="11976" max="11976" width="4.5703125" style="1" customWidth="1"/>
    <col min="11977" max="11977" width="1" style="1" customWidth="1"/>
    <col min="11978" max="11978" width="18" style="1" customWidth="1"/>
    <col min="11979" max="11979" width="1.7109375" style="1" customWidth="1"/>
    <col min="11980" max="11980" width="12.5703125" style="1" customWidth="1"/>
    <col min="11981" max="11981" width="1.5703125" style="1" customWidth="1"/>
    <col min="11982" max="11982" width="9.5703125" style="1" customWidth="1"/>
    <col min="11983" max="11983" width="1.7109375" style="1" customWidth="1"/>
    <col min="11984" max="11984" width="11.7109375" style="1" customWidth="1"/>
    <col min="11985" max="11985" width="1.5703125" style="1" customWidth="1"/>
    <col min="11986" max="11986" width="10.28515625" style="1" customWidth="1"/>
    <col min="11987" max="11987" width="2" style="1" customWidth="1"/>
    <col min="11988" max="11988" width="9.5703125" style="1" customWidth="1"/>
    <col min="11989" max="12231" width="8.85546875" style="1"/>
    <col min="12232" max="12232" width="4.5703125" style="1" customWidth="1"/>
    <col min="12233" max="12233" width="1" style="1" customWidth="1"/>
    <col min="12234" max="12234" width="18" style="1" customWidth="1"/>
    <col min="12235" max="12235" width="1.7109375" style="1" customWidth="1"/>
    <col min="12236" max="12236" width="12.5703125" style="1" customWidth="1"/>
    <col min="12237" max="12237" width="1.5703125" style="1" customWidth="1"/>
    <col min="12238" max="12238" width="9.5703125" style="1" customWidth="1"/>
    <col min="12239" max="12239" width="1.7109375" style="1" customWidth="1"/>
    <col min="12240" max="12240" width="11.7109375" style="1" customWidth="1"/>
    <col min="12241" max="12241" width="1.5703125" style="1" customWidth="1"/>
    <col min="12242" max="12242" width="10.28515625" style="1" customWidth="1"/>
    <col min="12243" max="12243" width="2" style="1" customWidth="1"/>
    <col min="12244" max="12244" width="9.5703125" style="1" customWidth="1"/>
    <col min="12245" max="12487" width="8.85546875" style="1"/>
    <col min="12488" max="12488" width="4.5703125" style="1" customWidth="1"/>
    <col min="12489" max="12489" width="1" style="1" customWidth="1"/>
    <col min="12490" max="12490" width="18" style="1" customWidth="1"/>
    <col min="12491" max="12491" width="1.7109375" style="1" customWidth="1"/>
    <col min="12492" max="12492" width="12.5703125" style="1" customWidth="1"/>
    <col min="12493" max="12493" width="1.5703125" style="1" customWidth="1"/>
    <col min="12494" max="12494" width="9.5703125" style="1" customWidth="1"/>
    <col min="12495" max="12495" width="1.7109375" style="1" customWidth="1"/>
    <col min="12496" max="12496" width="11.7109375" style="1" customWidth="1"/>
    <col min="12497" max="12497" width="1.5703125" style="1" customWidth="1"/>
    <col min="12498" max="12498" width="10.28515625" style="1" customWidth="1"/>
    <col min="12499" max="12499" width="2" style="1" customWidth="1"/>
    <col min="12500" max="12500" width="9.5703125" style="1" customWidth="1"/>
    <col min="12501" max="12743" width="8.85546875" style="1"/>
    <col min="12744" max="12744" width="4.5703125" style="1" customWidth="1"/>
    <col min="12745" max="12745" width="1" style="1" customWidth="1"/>
    <col min="12746" max="12746" width="18" style="1" customWidth="1"/>
    <col min="12747" max="12747" width="1.7109375" style="1" customWidth="1"/>
    <col min="12748" max="12748" width="12.5703125" style="1" customWidth="1"/>
    <col min="12749" max="12749" width="1.5703125" style="1" customWidth="1"/>
    <col min="12750" max="12750" width="9.5703125" style="1" customWidth="1"/>
    <col min="12751" max="12751" width="1.7109375" style="1" customWidth="1"/>
    <col min="12752" max="12752" width="11.7109375" style="1" customWidth="1"/>
    <col min="12753" max="12753" width="1.5703125" style="1" customWidth="1"/>
    <col min="12754" max="12754" width="10.28515625" style="1" customWidth="1"/>
    <col min="12755" max="12755" width="2" style="1" customWidth="1"/>
    <col min="12756" max="12756" width="9.5703125" style="1" customWidth="1"/>
    <col min="12757" max="12999" width="8.85546875" style="1"/>
    <col min="13000" max="13000" width="4.5703125" style="1" customWidth="1"/>
    <col min="13001" max="13001" width="1" style="1" customWidth="1"/>
    <col min="13002" max="13002" width="18" style="1" customWidth="1"/>
    <col min="13003" max="13003" width="1.7109375" style="1" customWidth="1"/>
    <col min="13004" max="13004" width="12.5703125" style="1" customWidth="1"/>
    <col min="13005" max="13005" width="1.5703125" style="1" customWidth="1"/>
    <col min="13006" max="13006" width="9.5703125" style="1" customWidth="1"/>
    <col min="13007" max="13007" width="1.7109375" style="1" customWidth="1"/>
    <col min="13008" max="13008" width="11.7109375" style="1" customWidth="1"/>
    <col min="13009" max="13009" width="1.5703125" style="1" customWidth="1"/>
    <col min="13010" max="13010" width="10.28515625" style="1" customWidth="1"/>
    <col min="13011" max="13011" width="2" style="1" customWidth="1"/>
    <col min="13012" max="13012" width="9.5703125" style="1" customWidth="1"/>
    <col min="13013" max="13255" width="8.85546875" style="1"/>
    <col min="13256" max="13256" width="4.5703125" style="1" customWidth="1"/>
    <col min="13257" max="13257" width="1" style="1" customWidth="1"/>
    <col min="13258" max="13258" width="18" style="1" customWidth="1"/>
    <col min="13259" max="13259" width="1.7109375" style="1" customWidth="1"/>
    <col min="13260" max="13260" width="12.5703125" style="1" customWidth="1"/>
    <col min="13261" max="13261" width="1.5703125" style="1" customWidth="1"/>
    <col min="13262" max="13262" width="9.5703125" style="1" customWidth="1"/>
    <col min="13263" max="13263" width="1.7109375" style="1" customWidth="1"/>
    <col min="13264" max="13264" width="11.7109375" style="1" customWidth="1"/>
    <col min="13265" max="13265" width="1.5703125" style="1" customWidth="1"/>
    <col min="13266" max="13266" width="10.28515625" style="1" customWidth="1"/>
    <col min="13267" max="13267" width="2" style="1" customWidth="1"/>
    <col min="13268" max="13268" width="9.5703125" style="1" customWidth="1"/>
    <col min="13269" max="13511" width="8.85546875" style="1"/>
    <col min="13512" max="13512" width="4.5703125" style="1" customWidth="1"/>
    <col min="13513" max="13513" width="1" style="1" customWidth="1"/>
    <col min="13514" max="13514" width="18" style="1" customWidth="1"/>
    <col min="13515" max="13515" width="1.7109375" style="1" customWidth="1"/>
    <col min="13516" max="13516" width="12.5703125" style="1" customWidth="1"/>
    <col min="13517" max="13517" width="1.5703125" style="1" customWidth="1"/>
    <col min="13518" max="13518" width="9.5703125" style="1" customWidth="1"/>
    <col min="13519" max="13519" width="1.7109375" style="1" customWidth="1"/>
    <col min="13520" max="13520" width="11.7109375" style="1" customWidth="1"/>
    <col min="13521" max="13521" width="1.5703125" style="1" customWidth="1"/>
    <col min="13522" max="13522" width="10.28515625" style="1" customWidth="1"/>
    <col min="13523" max="13523" width="2" style="1" customWidth="1"/>
    <col min="13524" max="13524" width="9.5703125" style="1" customWidth="1"/>
    <col min="13525" max="13767" width="8.85546875" style="1"/>
    <col min="13768" max="13768" width="4.5703125" style="1" customWidth="1"/>
    <col min="13769" max="13769" width="1" style="1" customWidth="1"/>
    <col min="13770" max="13770" width="18" style="1" customWidth="1"/>
    <col min="13771" max="13771" width="1.7109375" style="1" customWidth="1"/>
    <col min="13772" max="13772" width="12.5703125" style="1" customWidth="1"/>
    <col min="13773" max="13773" width="1.5703125" style="1" customWidth="1"/>
    <col min="13774" max="13774" width="9.5703125" style="1" customWidth="1"/>
    <col min="13775" max="13775" width="1.7109375" style="1" customWidth="1"/>
    <col min="13776" max="13776" width="11.7109375" style="1" customWidth="1"/>
    <col min="13777" max="13777" width="1.5703125" style="1" customWidth="1"/>
    <col min="13778" max="13778" width="10.28515625" style="1" customWidth="1"/>
    <col min="13779" max="13779" width="2" style="1" customWidth="1"/>
    <col min="13780" max="13780" width="9.5703125" style="1" customWidth="1"/>
    <col min="13781" max="14023" width="8.85546875" style="1"/>
    <col min="14024" max="14024" width="4.5703125" style="1" customWidth="1"/>
    <col min="14025" max="14025" width="1" style="1" customWidth="1"/>
    <col min="14026" max="14026" width="18" style="1" customWidth="1"/>
    <col min="14027" max="14027" width="1.7109375" style="1" customWidth="1"/>
    <col min="14028" max="14028" width="12.5703125" style="1" customWidth="1"/>
    <col min="14029" max="14029" width="1.5703125" style="1" customWidth="1"/>
    <col min="14030" max="14030" width="9.5703125" style="1" customWidth="1"/>
    <col min="14031" max="14031" width="1.7109375" style="1" customWidth="1"/>
    <col min="14032" max="14032" width="11.7109375" style="1" customWidth="1"/>
    <col min="14033" max="14033" width="1.5703125" style="1" customWidth="1"/>
    <col min="14034" max="14034" width="10.28515625" style="1" customWidth="1"/>
    <col min="14035" max="14035" width="2" style="1" customWidth="1"/>
    <col min="14036" max="14036" width="9.5703125" style="1" customWidth="1"/>
    <col min="14037" max="14279" width="8.85546875" style="1"/>
    <col min="14280" max="14280" width="4.5703125" style="1" customWidth="1"/>
    <col min="14281" max="14281" width="1" style="1" customWidth="1"/>
    <col min="14282" max="14282" width="18" style="1" customWidth="1"/>
    <col min="14283" max="14283" width="1.7109375" style="1" customWidth="1"/>
    <col min="14284" max="14284" width="12.5703125" style="1" customWidth="1"/>
    <col min="14285" max="14285" width="1.5703125" style="1" customWidth="1"/>
    <col min="14286" max="14286" width="9.5703125" style="1" customWidth="1"/>
    <col min="14287" max="14287" width="1.7109375" style="1" customWidth="1"/>
    <col min="14288" max="14288" width="11.7109375" style="1" customWidth="1"/>
    <col min="14289" max="14289" width="1.5703125" style="1" customWidth="1"/>
    <col min="14290" max="14290" width="10.28515625" style="1" customWidth="1"/>
    <col min="14291" max="14291" width="2" style="1" customWidth="1"/>
    <col min="14292" max="14292" width="9.5703125" style="1" customWidth="1"/>
    <col min="14293" max="14535" width="8.85546875" style="1"/>
    <col min="14536" max="14536" width="4.5703125" style="1" customWidth="1"/>
    <col min="14537" max="14537" width="1" style="1" customWidth="1"/>
    <col min="14538" max="14538" width="18" style="1" customWidth="1"/>
    <col min="14539" max="14539" width="1.7109375" style="1" customWidth="1"/>
    <col min="14540" max="14540" width="12.5703125" style="1" customWidth="1"/>
    <col min="14541" max="14541" width="1.5703125" style="1" customWidth="1"/>
    <col min="14542" max="14542" width="9.5703125" style="1" customWidth="1"/>
    <col min="14543" max="14543" width="1.7109375" style="1" customWidth="1"/>
    <col min="14544" max="14544" width="11.7109375" style="1" customWidth="1"/>
    <col min="14545" max="14545" width="1.5703125" style="1" customWidth="1"/>
    <col min="14546" max="14546" width="10.28515625" style="1" customWidth="1"/>
    <col min="14547" max="14547" width="2" style="1" customWidth="1"/>
    <col min="14548" max="14548" width="9.5703125" style="1" customWidth="1"/>
    <col min="14549" max="14791" width="8.85546875" style="1"/>
    <col min="14792" max="14792" width="4.5703125" style="1" customWidth="1"/>
    <col min="14793" max="14793" width="1" style="1" customWidth="1"/>
    <col min="14794" max="14794" width="18" style="1" customWidth="1"/>
    <col min="14795" max="14795" width="1.7109375" style="1" customWidth="1"/>
    <col min="14796" max="14796" width="12.5703125" style="1" customWidth="1"/>
    <col min="14797" max="14797" width="1.5703125" style="1" customWidth="1"/>
    <col min="14798" max="14798" width="9.5703125" style="1" customWidth="1"/>
    <col min="14799" max="14799" width="1.7109375" style="1" customWidth="1"/>
    <col min="14800" max="14800" width="11.7109375" style="1" customWidth="1"/>
    <col min="14801" max="14801" width="1.5703125" style="1" customWidth="1"/>
    <col min="14802" max="14802" width="10.28515625" style="1" customWidth="1"/>
    <col min="14803" max="14803" width="2" style="1" customWidth="1"/>
    <col min="14804" max="14804" width="9.5703125" style="1" customWidth="1"/>
    <col min="14805" max="15047" width="8.85546875" style="1"/>
    <col min="15048" max="15048" width="4.5703125" style="1" customWidth="1"/>
    <col min="15049" max="15049" width="1" style="1" customWidth="1"/>
    <col min="15050" max="15050" width="18" style="1" customWidth="1"/>
    <col min="15051" max="15051" width="1.7109375" style="1" customWidth="1"/>
    <col min="15052" max="15052" width="12.5703125" style="1" customWidth="1"/>
    <col min="15053" max="15053" width="1.5703125" style="1" customWidth="1"/>
    <col min="15054" max="15054" width="9.5703125" style="1" customWidth="1"/>
    <col min="15055" max="15055" width="1.7109375" style="1" customWidth="1"/>
    <col min="15056" max="15056" width="11.7109375" style="1" customWidth="1"/>
    <col min="15057" max="15057" width="1.5703125" style="1" customWidth="1"/>
    <col min="15058" max="15058" width="10.28515625" style="1" customWidth="1"/>
    <col min="15059" max="15059" width="2" style="1" customWidth="1"/>
    <col min="15060" max="15060" width="9.5703125" style="1" customWidth="1"/>
    <col min="15061" max="15303" width="8.85546875" style="1"/>
    <col min="15304" max="15304" width="4.5703125" style="1" customWidth="1"/>
    <col min="15305" max="15305" width="1" style="1" customWidth="1"/>
    <col min="15306" max="15306" width="18" style="1" customWidth="1"/>
    <col min="15307" max="15307" width="1.7109375" style="1" customWidth="1"/>
    <col min="15308" max="15308" width="12.5703125" style="1" customWidth="1"/>
    <col min="15309" max="15309" width="1.5703125" style="1" customWidth="1"/>
    <col min="15310" max="15310" width="9.5703125" style="1" customWidth="1"/>
    <col min="15311" max="15311" width="1.7109375" style="1" customWidth="1"/>
    <col min="15312" max="15312" width="11.7109375" style="1" customWidth="1"/>
    <col min="15313" max="15313" width="1.5703125" style="1" customWidth="1"/>
    <col min="15314" max="15314" width="10.28515625" style="1" customWidth="1"/>
    <col min="15315" max="15315" width="2" style="1" customWidth="1"/>
    <col min="15316" max="15316" width="9.5703125" style="1" customWidth="1"/>
    <col min="15317" max="15559" width="8.85546875" style="1"/>
    <col min="15560" max="15560" width="4.5703125" style="1" customWidth="1"/>
    <col min="15561" max="15561" width="1" style="1" customWidth="1"/>
    <col min="15562" max="15562" width="18" style="1" customWidth="1"/>
    <col min="15563" max="15563" width="1.7109375" style="1" customWidth="1"/>
    <col min="15564" max="15564" width="12.5703125" style="1" customWidth="1"/>
    <col min="15565" max="15565" width="1.5703125" style="1" customWidth="1"/>
    <col min="15566" max="15566" width="9.5703125" style="1" customWidth="1"/>
    <col min="15567" max="15567" width="1.7109375" style="1" customWidth="1"/>
    <col min="15568" max="15568" width="11.7109375" style="1" customWidth="1"/>
    <col min="15569" max="15569" width="1.5703125" style="1" customWidth="1"/>
    <col min="15570" max="15570" width="10.28515625" style="1" customWidth="1"/>
    <col min="15571" max="15571" width="2" style="1" customWidth="1"/>
    <col min="15572" max="15572" width="9.5703125" style="1" customWidth="1"/>
    <col min="15573" max="15815" width="8.85546875" style="1"/>
    <col min="15816" max="15816" width="4.5703125" style="1" customWidth="1"/>
    <col min="15817" max="15817" width="1" style="1" customWidth="1"/>
    <col min="15818" max="15818" width="18" style="1" customWidth="1"/>
    <col min="15819" max="15819" width="1.7109375" style="1" customWidth="1"/>
    <col min="15820" max="15820" width="12.5703125" style="1" customWidth="1"/>
    <col min="15821" max="15821" width="1.5703125" style="1" customWidth="1"/>
    <col min="15822" max="15822" width="9.5703125" style="1" customWidth="1"/>
    <col min="15823" max="15823" width="1.7109375" style="1" customWidth="1"/>
    <col min="15824" max="15824" width="11.7109375" style="1" customWidth="1"/>
    <col min="15825" max="15825" width="1.5703125" style="1" customWidth="1"/>
    <col min="15826" max="15826" width="10.28515625" style="1" customWidth="1"/>
    <col min="15827" max="15827" width="2" style="1" customWidth="1"/>
    <col min="15828" max="15828" width="9.5703125" style="1" customWidth="1"/>
    <col min="15829" max="16071" width="8.85546875" style="1"/>
    <col min="16072" max="16072" width="4.5703125" style="1" customWidth="1"/>
    <col min="16073" max="16073" width="1" style="1" customWidth="1"/>
    <col min="16074" max="16074" width="18" style="1" customWidth="1"/>
    <col min="16075" max="16075" width="1.7109375" style="1" customWidth="1"/>
    <col min="16076" max="16076" width="12.5703125" style="1" customWidth="1"/>
    <col min="16077" max="16077" width="1.5703125" style="1" customWidth="1"/>
    <col min="16078" max="16078" width="9.5703125" style="1" customWidth="1"/>
    <col min="16079" max="16079" width="1.7109375" style="1" customWidth="1"/>
    <col min="16080" max="16080" width="11.7109375" style="1" customWidth="1"/>
    <col min="16081" max="16081" width="1.5703125" style="1" customWidth="1"/>
    <col min="16082" max="16082" width="10.28515625" style="1" customWidth="1"/>
    <col min="16083" max="16083" width="2" style="1" customWidth="1"/>
    <col min="16084" max="16084" width="9.5703125" style="1" customWidth="1"/>
    <col min="16085" max="16338" width="8.85546875" style="1"/>
    <col min="16339" max="16384" width="8.7109375" style="1" customWidth="1"/>
  </cols>
  <sheetData>
    <row r="2" spans="1:18" ht="14.45" customHeight="1" x14ac:dyDescent="0.2">
      <c r="A2" s="84" t="s">
        <v>112</v>
      </c>
      <c r="B2" s="84"/>
      <c r="C2" s="84"/>
      <c r="D2" s="84"/>
      <c r="E2" s="84"/>
      <c r="F2" s="84"/>
      <c r="G2" s="84"/>
      <c r="H2" s="84"/>
      <c r="I2" s="84"/>
      <c r="J2" s="84"/>
      <c r="K2" s="84"/>
      <c r="L2" s="84"/>
      <c r="M2" s="84"/>
      <c r="N2" s="84"/>
      <c r="O2" s="84"/>
      <c r="P2" s="84"/>
      <c r="Q2" s="18"/>
      <c r="R2" s="18"/>
    </row>
    <row r="3" spans="1:18" ht="14.45" customHeight="1" x14ac:dyDescent="0.2">
      <c r="A3" s="84" t="s">
        <v>98</v>
      </c>
      <c r="B3" s="84"/>
      <c r="C3" s="84"/>
      <c r="D3" s="84"/>
      <c r="E3" s="84"/>
      <c r="F3" s="84"/>
      <c r="G3" s="84"/>
      <c r="H3" s="84"/>
      <c r="I3" s="84"/>
      <c r="J3" s="84"/>
      <c r="K3" s="84"/>
      <c r="L3" s="84"/>
      <c r="M3" s="84"/>
      <c r="N3" s="84"/>
      <c r="O3" s="84"/>
      <c r="P3" s="84"/>
      <c r="Q3" s="18"/>
      <c r="R3" s="18"/>
    </row>
    <row r="4" spans="1:18" x14ac:dyDescent="0.2">
      <c r="C4" s="12"/>
      <c r="D4" s="12"/>
      <c r="E4" s="12"/>
      <c r="F4" s="6"/>
      <c r="G4" s="6"/>
      <c r="H4" s="6"/>
      <c r="I4" s="6"/>
      <c r="J4" s="6"/>
      <c r="K4" s="6"/>
      <c r="L4" s="6"/>
      <c r="M4" s="6"/>
      <c r="N4" s="6"/>
      <c r="P4" s="6"/>
      <c r="Q4" s="6"/>
      <c r="R4" s="6"/>
    </row>
    <row r="5" spans="1:18" s="14" customFormat="1" x14ac:dyDescent="0.2">
      <c r="B5" s="13"/>
      <c r="C5" s="13"/>
      <c r="D5" s="13"/>
      <c r="E5" s="13"/>
      <c r="G5" s="13"/>
      <c r="I5" s="13"/>
      <c r="K5" s="13"/>
      <c r="M5" s="13"/>
      <c r="O5" s="13"/>
      <c r="Q5" s="13"/>
    </row>
    <row r="6" spans="1:18" ht="38.25" x14ac:dyDescent="0.2">
      <c r="B6" s="54" t="s">
        <v>53</v>
      </c>
      <c r="C6" s="2"/>
      <c r="D6" s="15" t="s">
        <v>17</v>
      </c>
      <c r="E6" s="12"/>
      <c r="F6" s="46" t="s">
        <v>121</v>
      </c>
      <c r="G6" s="13"/>
      <c r="H6" s="46" t="s">
        <v>122</v>
      </c>
      <c r="I6" s="13"/>
      <c r="J6" s="46" t="s">
        <v>131</v>
      </c>
      <c r="K6" s="13"/>
      <c r="L6" s="46" t="s">
        <v>123</v>
      </c>
      <c r="M6" s="13"/>
      <c r="N6" s="46" t="s">
        <v>124</v>
      </c>
      <c r="O6" s="13"/>
      <c r="P6" s="46" t="s">
        <v>125</v>
      </c>
      <c r="Q6" s="12"/>
    </row>
    <row r="7" spans="1:18" x14ac:dyDescent="0.2">
      <c r="B7" s="12"/>
      <c r="C7" s="2"/>
      <c r="D7" s="2"/>
      <c r="E7" s="12"/>
      <c r="F7" s="16" t="s">
        <v>2</v>
      </c>
      <c r="G7" s="12"/>
      <c r="H7" s="16" t="s">
        <v>45</v>
      </c>
      <c r="I7" s="12"/>
      <c r="J7" s="16" t="s">
        <v>88</v>
      </c>
      <c r="K7" s="16"/>
      <c r="L7" s="16" t="s">
        <v>26</v>
      </c>
      <c r="M7" s="16"/>
      <c r="N7" s="16" t="s">
        <v>85</v>
      </c>
      <c r="O7" s="16"/>
      <c r="P7" s="16" t="s">
        <v>27</v>
      </c>
      <c r="Q7" s="16"/>
    </row>
    <row r="8" spans="1:18" x14ac:dyDescent="0.2">
      <c r="B8" s="12"/>
      <c r="C8" s="2"/>
      <c r="D8" s="18" t="s">
        <v>47</v>
      </c>
      <c r="E8" s="12"/>
      <c r="F8" s="12"/>
      <c r="G8" s="12"/>
      <c r="H8" s="12"/>
      <c r="I8" s="12"/>
      <c r="J8" s="12"/>
      <c r="K8" s="12"/>
      <c r="L8" s="12"/>
      <c r="M8" s="12"/>
      <c r="N8" s="12"/>
      <c r="O8" s="12"/>
      <c r="P8" s="12"/>
      <c r="Q8" s="12"/>
    </row>
    <row r="9" spans="1:18" x14ac:dyDescent="0.2">
      <c r="B9" s="12"/>
      <c r="C9" s="2"/>
      <c r="D9" s="2"/>
      <c r="E9" s="12"/>
      <c r="F9" s="12"/>
      <c r="G9" s="12"/>
      <c r="H9" s="12"/>
      <c r="I9" s="12"/>
      <c r="J9" s="12"/>
      <c r="K9" s="12"/>
      <c r="L9" s="12"/>
      <c r="M9" s="12"/>
      <c r="N9" s="12"/>
      <c r="O9" s="12"/>
      <c r="P9" s="12"/>
      <c r="Q9" s="12"/>
    </row>
    <row r="10" spans="1:18" x14ac:dyDescent="0.2">
      <c r="B10" s="12"/>
      <c r="C10" s="2"/>
      <c r="D10" s="18" t="s">
        <v>35</v>
      </c>
      <c r="E10" s="12"/>
      <c r="F10" s="17"/>
      <c r="G10" s="12"/>
      <c r="H10" s="17"/>
      <c r="I10" s="12"/>
      <c r="J10" s="17"/>
      <c r="K10" s="12"/>
      <c r="L10" s="17"/>
      <c r="M10" s="12"/>
      <c r="N10" s="17"/>
      <c r="O10" s="12"/>
      <c r="P10" s="17"/>
      <c r="Q10" s="12"/>
    </row>
    <row r="11" spans="1:18" x14ac:dyDescent="0.2">
      <c r="B11" s="12">
        <v>1</v>
      </c>
      <c r="C11" s="2"/>
      <c r="D11" s="21" t="s">
        <v>3</v>
      </c>
      <c r="E11" s="12"/>
      <c r="F11" s="47">
        <f>IFERROR('p.8-9'!J11/'p.8-9'!$H11-1,0)</f>
        <v>1.6947115548541225E-2</v>
      </c>
      <c r="G11" s="22"/>
      <c r="H11" s="47">
        <f>IFERROR('p.8-9'!L11/'p.8-9'!$H11-1,0)</f>
        <v>-5.5468528340920642E-3</v>
      </c>
      <c r="I11" s="22"/>
      <c r="J11" s="47">
        <f>IFERROR('p.8-9'!N11/'p.8-9'!$H11-1,0)</f>
        <v>8.681245362808232E-3</v>
      </c>
      <c r="K11" s="22"/>
      <c r="L11" s="47">
        <f>IFERROR('p.8-9'!P11/'p.8-9'!$H11-1,0)</f>
        <v>0.23103824222078373</v>
      </c>
      <c r="M11" s="22"/>
      <c r="N11" s="47">
        <f>IFERROR('p.8-9'!R11/'p.8-9'!$H11-1,0)</f>
        <v>0.2473415267905279</v>
      </c>
      <c r="O11" s="22"/>
      <c r="P11" s="47">
        <f>IFERROR('p.8-9'!T11/'p.8-9'!$H11-1,0)</f>
        <v>0.3241417300843783</v>
      </c>
      <c r="Q11" s="22"/>
    </row>
    <row r="12" spans="1:18" x14ac:dyDescent="0.2">
      <c r="B12" s="12">
        <f>MAX(B$11:B11)+1</f>
        <v>2</v>
      </c>
      <c r="C12" s="2"/>
      <c r="D12" s="21" t="s">
        <v>4</v>
      </c>
      <c r="E12" s="12"/>
      <c r="F12" s="47">
        <f>IFERROR('p.8-9'!J12/'p.8-9'!$H12-1,0)</f>
        <v>9.9909150324961615E-4</v>
      </c>
      <c r="G12" s="22"/>
      <c r="H12" s="47">
        <f>IFERROR('p.8-9'!L12/'p.8-9'!$H12-1,0)</f>
        <v>-1.8058340956542351E-2</v>
      </c>
      <c r="I12" s="22"/>
      <c r="J12" s="47">
        <f>IFERROR('p.8-9'!N12/'p.8-9'!$H12-1,0)</f>
        <v>2.204543726524566E-3</v>
      </c>
      <c r="K12" s="22"/>
      <c r="L12" s="47">
        <f>IFERROR('p.8-9'!P12/'p.8-9'!$H12-1,0)</f>
        <v>0.49428739762378893</v>
      </c>
      <c r="M12" s="22"/>
      <c r="N12" s="47">
        <f>IFERROR('p.8-9'!R12/'p.8-9'!$H12-1,0)</f>
        <v>0.49140198333574903</v>
      </c>
      <c r="O12" s="22"/>
      <c r="P12" s="47">
        <f>IFERROR('p.8-9'!T12/'p.8-9'!$H12-1,0)</f>
        <v>0.64175544385377914</v>
      </c>
      <c r="Q12" s="22"/>
    </row>
    <row r="13" spans="1:18" x14ac:dyDescent="0.2">
      <c r="B13" s="12">
        <f>MAX(B$11:B12)+1</f>
        <v>3</v>
      </c>
      <c r="C13" s="2"/>
      <c r="D13" s="21" t="s">
        <v>5</v>
      </c>
      <c r="E13" s="12"/>
      <c r="F13" s="47">
        <f>IFERROR('p.8-9'!J13/'p.8-9'!$H13-1,0)</f>
        <v>1.0005933888219687E-3</v>
      </c>
      <c r="G13" s="22"/>
      <c r="H13" s="47">
        <f>IFERROR('p.8-9'!L13/'p.8-9'!$H13-1,0)</f>
        <v>1.2966238075329706E-2</v>
      </c>
      <c r="I13" s="22"/>
      <c r="J13" s="47">
        <f>IFERROR('p.8-9'!N13/'p.8-9'!$H13-1,0)</f>
        <v>2.6077926381001593E-2</v>
      </c>
      <c r="K13" s="22"/>
      <c r="L13" s="47">
        <f>IFERROR('p.8-9'!P13/'p.8-9'!$H13-1,0)</f>
        <v>0.11269476886479768</v>
      </c>
      <c r="M13" s="22"/>
      <c r="N13" s="47">
        <f>IFERROR('p.8-9'!R13/'p.8-9'!$H13-1,0)</f>
        <v>8.6629235149481287E-2</v>
      </c>
      <c r="O13" s="22"/>
      <c r="P13" s="47">
        <f>IFERROR('p.8-9'!T13/'p.8-9'!$H13-1,0)</f>
        <v>9.8369930748815282E-2</v>
      </c>
      <c r="Q13" s="22"/>
    </row>
    <row r="14" spans="1:18" x14ac:dyDescent="0.2">
      <c r="B14" s="12">
        <f>MAX(B$11:B13)+1</f>
        <v>4</v>
      </c>
      <c r="C14" s="2"/>
      <c r="D14" s="21" t="s">
        <v>6</v>
      </c>
      <c r="E14" s="12"/>
      <c r="F14" s="47">
        <f>IFERROR('p.8-9'!J14/'p.8-9'!$H14-1,0)</f>
        <v>-0.11296749843079545</v>
      </c>
      <c r="G14" s="22"/>
      <c r="H14" s="47">
        <f>IFERROR('p.8-9'!L14/'p.8-9'!$H14-1,0)</f>
        <v>-6.7458868168911446E-2</v>
      </c>
      <c r="I14" s="22"/>
      <c r="J14" s="47">
        <f>IFERROR('p.8-9'!N14/'p.8-9'!$H14-1,0)</f>
        <v>-1.8274364810703325E-2</v>
      </c>
      <c r="K14" s="22"/>
      <c r="L14" s="47">
        <f>IFERROR('p.8-9'!P14/'p.8-9'!$H14-1,0)</f>
        <v>0.92111903974999199</v>
      </c>
      <c r="M14" s="22"/>
      <c r="N14" s="47">
        <f>IFERROR('p.8-9'!R14/'p.8-9'!$H14-1,0)</f>
        <v>0.82342363636317195</v>
      </c>
      <c r="O14" s="22"/>
      <c r="P14" s="47">
        <f>IFERROR('p.8-9'!T14/'p.8-9'!$H14-1,0)</f>
        <v>1.0100265416620311</v>
      </c>
      <c r="Q14" s="22"/>
    </row>
    <row r="15" spans="1:18" x14ac:dyDescent="0.2">
      <c r="B15" s="12">
        <f>MAX(B$11:B14)+1</f>
        <v>5</v>
      </c>
      <c r="C15" s="2"/>
      <c r="D15" s="21" t="s">
        <v>7</v>
      </c>
      <c r="E15" s="12"/>
      <c r="F15" s="47">
        <f>IFERROR('p.8-9'!J15/'p.8-9'!$H15-1,0)</f>
        <v>0</v>
      </c>
      <c r="G15" s="4"/>
      <c r="H15" s="47">
        <f>IFERROR('p.8-9'!L15/'p.8-9'!$H15-1,0)</f>
        <v>0</v>
      </c>
      <c r="I15" s="4"/>
      <c r="J15" s="47">
        <f>IFERROR('p.8-9'!N15/'p.8-9'!$H15-1,0)</f>
        <v>0</v>
      </c>
      <c r="K15" s="4"/>
      <c r="L15" s="47">
        <f>IFERROR('p.8-9'!P15/'p.8-9'!$H15-1,0)</f>
        <v>0</v>
      </c>
      <c r="M15" s="4"/>
      <c r="N15" s="47">
        <f>IFERROR('p.8-9'!R15/'p.8-9'!$H15-1,0)</f>
        <v>0</v>
      </c>
      <c r="O15" s="4"/>
      <c r="P15" s="47">
        <f>IFERROR('p.8-9'!T15/'p.8-9'!$H15-1,0)</f>
        <v>0</v>
      </c>
      <c r="Q15" s="4"/>
    </row>
    <row r="16" spans="1:18" x14ac:dyDescent="0.2">
      <c r="B16" s="12">
        <f>MAX(B$11:B15)+1</f>
        <v>6</v>
      </c>
      <c r="C16" s="2"/>
      <c r="D16" s="21" t="s">
        <v>8</v>
      </c>
      <c r="E16" s="12"/>
      <c r="F16" s="47">
        <f>IFERROR('p.8-9'!J16/'p.8-9'!$H16-1,0)</f>
        <v>0</v>
      </c>
      <c r="G16" s="4"/>
      <c r="H16" s="47">
        <f>IFERROR('p.8-9'!L16/'p.8-9'!$H16-1,0)</f>
        <v>0</v>
      </c>
      <c r="I16" s="4"/>
      <c r="J16" s="47">
        <f>IFERROR('p.8-9'!N16/'p.8-9'!$H16-1,0)</f>
        <v>0</v>
      </c>
      <c r="K16" s="4"/>
      <c r="L16" s="47">
        <f>IFERROR('p.8-9'!P16/'p.8-9'!$H16-1,0)</f>
        <v>0</v>
      </c>
      <c r="M16" s="4"/>
      <c r="N16" s="47">
        <f>IFERROR('p.8-9'!R16/'p.8-9'!$H16-1,0)</f>
        <v>0</v>
      </c>
      <c r="O16" s="4"/>
      <c r="P16" s="47">
        <f>IFERROR('p.8-9'!T16/'p.8-9'!$H16-1,0)</f>
        <v>0</v>
      </c>
      <c r="Q16" s="4"/>
    </row>
    <row r="17" spans="2:17" x14ac:dyDescent="0.2">
      <c r="B17" s="12">
        <f>MAX(B$11:B16)+1</f>
        <v>7</v>
      </c>
      <c r="C17" s="2"/>
      <c r="D17" s="21" t="s">
        <v>9</v>
      </c>
      <c r="E17" s="12"/>
      <c r="F17" s="47">
        <f>IFERROR('p.8-9'!J17/'p.8-9'!$H17-1,0)</f>
        <v>-1.5282225434098407E-2</v>
      </c>
      <c r="G17" s="22"/>
      <c r="H17" s="47">
        <f>IFERROR('p.8-9'!L17/'p.8-9'!$H17-1,0)</f>
        <v>-0.21417956663252369</v>
      </c>
      <c r="I17" s="22"/>
      <c r="J17" s="47">
        <f>IFERROR('p.8-9'!N17/'p.8-9'!$H17-1,0)</f>
        <v>-0.12655606302286282</v>
      </c>
      <c r="K17" s="22"/>
      <c r="L17" s="47">
        <f>IFERROR('p.8-9'!P17/'p.8-9'!$H17-1,0)</f>
        <v>1.6497156837094047</v>
      </c>
      <c r="M17" s="22"/>
      <c r="N17" s="47">
        <f>IFERROR('p.8-9'!R17/'p.8-9'!$H17-1,0)</f>
        <v>1.2252563995884396</v>
      </c>
      <c r="O17" s="22"/>
      <c r="P17" s="47">
        <f>IFERROR('p.8-9'!T17/'p.8-9'!$H17-1,0)</f>
        <v>1.6321760305107316</v>
      </c>
      <c r="Q17" s="22"/>
    </row>
    <row r="18" spans="2:17" x14ac:dyDescent="0.2">
      <c r="B18" s="12">
        <f>MAX(B$11:B17)+1</f>
        <v>8</v>
      </c>
      <c r="C18" s="2"/>
      <c r="D18" s="21" t="s">
        <v>10</v>
      </c>
      <c r="E18" s="12"/>
      <c r="F18" s="47">
        <f>IFERROR('p.8-9'!J18/'p.8-9'!$H18-1,0)</f>
        <v>-0.35305495190487879</v>
      </c>
      <c r="G18" s="22"/>
      <c r="H18" s="47">
        <f>IFERROR('p.8-9'!L18/'p.8-9'!$H18-1,0)</f>
        <v>-0.37770437079825292</v>
      </c>
      <c r="I18" s="22"/>
      <c r="J18" s="47">
        <f>IFERROR('p.8-9'!N18/'p.8-9'!$H18-1,0)</f>
        <v>-0.23816526782266401</v>
      </c>
      <c r="K18" s="22"/>
      <c r="L18" s="47">
        <f>IFERROR('p.8-9'!P18/'p.8-9'!$H18-1,0)</f>
        <v>2.446809689732381</v>
      </c>
      <c r="M18" s="22"/>
      <c r="N18" s="47">
        <f>IFERROR('p.8-9'!R18/'p.8-9'!$H18-1,0)</f>
        <v>2.0557727501608167</v>
      </c>
      <c r="O18" s="22"/>
      <c r="P18" s="47">
        <f>IFERROR('p.8-9'!T18/'p.8-9'!$H18-1,0)</f>
        <v>2.737472579566766</v>
      </c>
      <c r="Q18" s="22"/>
    </row>
    <row r="19" spans="2:17" x14ac:dyDescent="0.2">
      <c r="B19" s="12">
        <f>MAX(B$11:B18)+1</f>
        <v>9</v>
      </c>
      <c r="C19" s="2"/>
      <c r="D19" s="21" t="s">
        <v>11</v>
      </c>
      <c r="E19" s="12"/>
      <c r="F19" s="47">
        <f>IFERROR('p.8-9'!J19/'p.8-9'!$H19-1,0)</f>
        <v>-0.35085752436014928</v>
      </c>
      <c r="G19" s="22"/>
      <c r="H19" s="47">
        <f>IFERROR('p.8-9'!L19/'p.8-9'!$H19-1,0)</f>
        <v>-0.37563585636404662</v>
      </c>
      <c r="I19" s="22"/>
      <c r="J19" s="47">
        <f>IFERROR('p.8-9'!N19/'p.8-9'!$H19-1,0)</f>
        <v>-0.23530245428074181</v>
      </c>
      <c r="K19" s="22"/>
      <c r="L19" s="47">
        <f>IFERROR('p.8-9'!P19/'p.8-9'!$H19-1,0)</f>
        <v>2.4649726296267551</v>
      </c>
      <c r="M19" s="22"/>
      <c r="N19" s="47">
        <f>IFERROR('p.8-9'!R19/'p.8-9'!$H19-1,0)</f>
        <v>2.0717172082605759</v>
      </c>
      <c r="O19" s="22"/>
      <c r="P19" s="47">
        <f>IFERROR('p.8-9'!T19/'p.8-9'!$H19-1,0)</f>
        <v>2.7566764675778845</v>
      </c>
      <c r="Q19" s="22"/>
    </row>
    <row r="20" spans="2:17" x14ac:dyDescent="0.2">
      <c r="B20" s="12">
        <f>MAX(B$11:B19)+1</f>
        <v>10</v>
      </c>
      <c r="C20" s="2"/>
      <c r="D20" s="21" t="s">
        <v>12</v>
      </c>
      <c r="E20" s="12"/>
      <c r="F20" s="47">
        <f>IFERROR('p.8-9'!J20/'p.8-9'!$H20-1,0)</f>
        <v>9.9252786596085052E-2</v>
      </c>
      <c r="G20" s="22"/>
      <c r="H20" s="47">
        <f>IFERROR('p.8-9'!L20/'p.8-9'!$H20-1,0)</f>
        <v>-8.7952744037693709E-3</v>
      </c>
      <c r="I20" s="22"/>
      <c r="J20" s="47">
        <f>IFERROR('p.8-9'!N20/'p.8-9'!$H20-1,0)</f>
        <v>8.1352822505513789E-3</v>
      </c>
      <c r="K20" s="22"/>
      <c r="L20" s="47">
        <f>IFERROR('p.8-9'!P20/'p.8-9'!$H20-1,0)</f>
        <v>0.34317297170025673</v>
      </c>
      <c r="M20" s="22"/>
      <c r="N20" s="47">
        <f>IFERROR('p.8-9'!R20/'p.8-9'!$H20-1,0)</f>
        <v>0.24081270687733158</v>
      </c>
      <c r="O20" s="22"/>
      <c r="P20" s="47">
        <f>IFERROR('p.8-9'!T20/'p.8-9'!$H20-1,0)</f>
        <v>0.2996313988618533</v>
      </c>
      <c r="Q20" s="22"/>
    </row>
    <row r="21" spans="2:17" x14ac:dyDescent="0.2">
      <c r="B21" s="12">
        <f>MAX(B$11:B20)+1</f>
        <v>11</v>
      </c>
      <c r="C21" s="2"/>
      <c r="D21" s="1" t="s">
        <v>37</v>
      </c>
      <c r="E21" s="12"/>
      <c r="F21" s="48">
        <f>IFERROR('p.8-9'!J21/'p.8-9'!$H21-1,0)</f>
        <v>1.5558628392723151E-2</v>
      </c>
      <c r="G21" s="20"/>
      <c r="H21" s="48">
        <f>IFERROR('p.8-9'!L21/'p.8-9'!$H21-1,0)</f>
        <v>-1.2417079226978767E-2</v>
      </c>
      <c r="I21" s="20"/>
      <c r="J21" s="48">
        <f>IFERROR('p.8-9'!N21/'p.8-9'!$H21-1,0)</f>
        <v>5.3256059999871042E-3</v>
      </c>
      <c r="K21" s="20"/>
      <c r="L21" s="48">
        <f>IFERROR('p.8-9'!P21/'p.8-9'!$H21-1,0)</f>
        <v>0.34789461742959094</v>
      </c>
      <c r="M21" s="20"/>
      <c r="N21" s="48">
        <f>IFERROR('p.8-9'!R21/'p.8-9'!$H21-1,0)</f>
        <v>0.34109471422432569</v>
      </c>
      <c r="O21" s="20"/>
      <c r="P21" s="48">
        <f>IFERROR('p.8-9'!T21/'p.8-9'!$H21-1,0)</f>
        <v>0.44249327698474072</v>
      </c>
      <c r="Q21" s="20"/>
    </row>
    <row r="22" spans="2:17" x14ac:dyDescent="0.2">
      <c r="B22" s="12"/>
      <c r="C22" s="2"/>
      <c r="D22" s="21"/>
      <c r="E22" s="12"/>
      <c r="F22" s="4"/>
      <c r="G22" s="4"/>
      <c r="H22" s="4"/>
      <c r="I22" s="4"/>
      <c r="J22" s="4"/>
      <c r="K22" s="4"/>
      <c r="L22" s="4"/>
      <c r="M22" s="4"/>
      <c r="N22" s="4"/>
      <c r="O22" s="4"/>
      <c r="P22" s="4"/>
      <c r="Q22" s="4"/>
    </row>
    <row r="23" spans="2:17" x14ac:dyDescent="0.2">
      <c r="B23" s="12"/>
      <c r="C23" s="2"/>
      <c r="D23" s="18" t="s">
        <v>40</v>
      </c>
      <c r="E23" s="12"/>
      <c r="F23" s="17"/>
      <c r="G23" s="12"/>
      <c r="H23" s="17"/>
      <c r="I23" s="12"/>
      <c r="J23" s="17"/>
      <c r="K23" s="12"/>
      <c r="L23" s="17"/>
      <c r="M23" s="12"/>
      <c r="N23" s="17"/>
      <c r="O23" s="12"/>
      <c r="P23" s="17"/>
      <c r="Q23" s="12"/>
    </row>
    <row r="24" spans="2:17" x14ac:dyDescent="0.2">
      <c r="B24" s="12">
        <f>MAX(B$11:B23)+1</f>
        <v>12</v>
      </c>
      <c r="C24" s="2"/>
      <c r="D24" s="21" t="s">
        <v>3</v>
      </c>
      <c r="E24" s="12"/>
      <c r="F24" s="47">
        <f>IFERROR('p.8-9'!J24/'p.8-9'!$H24-1,0)</f>
        <v>1.7045632925939191E-2</v>
      </c>
      <c r="G24" s="22"/>
      <c r="H24" s="47">
        <f>IFERROR('p.8-9'!L24/'p.8-9'!$H24-1,0)</f>
        <v>-5.4102694572303323E-3</v>
      </c>
      <c r="I24" s="22"/>
      <c r="J24" s="47">
        <f>IFERROR('p.8-9'!N24/'p.8-9'!$H24-1,0)</f>
        <v>8.8095989972838407E-3</v>
      </c>
      <c r="K24" s="22"/>
      <c r="L24" s="47">
        <f>IFERROR('p.8-9'!P24/'p.8-9'!$H24-1,0)</f>
        <v>-3.5219081302577449E-2</v>
      </c>
      <c r="M24" s="22"/>
      <c r="N24" s="47">
        <f>IFERROR('p.8-9'!R24/'p.8-9'!$H24-1,0)</f>
        <v>-3.8736627733176765E-2</v>
      </c>
      <c r="O24" s="22"/>
      <c r="P24" s="47">
        <f>IFERROR('p.8-9'!T24/'p.8-9'!$H24-1,0)</f>
        <v>-4.5784850292898471E-2</v>
      </c>
      <c r="Q24" s="22"/>
    </row>
    <row r="25" spans="2:17" x14ac:dyDescent="0.2">
      <c r="B25" s="12">
        <f>MAX(B$11:B24)+1</f>
        <v>13</v>
      </c>
      <c r="C25" s="2"/>
      <c r="D25" s="21" t="s">
        <v>4</v>
      </c>
      <c r="E25" s="12"/>
      <c r="F25" s="47">
        <f>IFERROR('p.8-9'!J25/'p.8-9'!$H25-1,0)</f>
        <v>-3.1442094682847532E-3</v>
      </c>
      <c r="G25" s="22"/>
      <c r="H25" s="47">
        <f>IFERROR('p.8-9'!L25/'p.8-9'!$H25-1,0)</f>
        <v>-2.2091790334705652E-2</v>
      </c>
      <c r="I25" s="22"/>
      <c r="J25" s="47">
        <f>IFERROR('p.8-9'!N25/'p.8-9'!$H25-1,0)</f>
        <v>-1.5811713942827099E-3</v>
      </c>
      <c r="K25" s="22"/>
      <c r="L25" s="47">
        <f>IFERROR('p.8-9'!P25/'p.8-9'!$H25-1,0)</f>
        <v>-9.0562644882117294E-2</v>
      </c>
      <c r="M25" s="22"/>
      <c r="N25" s="47">
        <f>IFERROR('p.8-9'!R25/'p.8-9'!$H25-1,0)</f>
        <v>-9.8134610754806784E-2</v>
      </c>
      <c r="O25" s="22"/>
      <c r="P25" s="47">
        <f>IFERROR('p.8-9'!T25/'p.8-9'!$H25-1,0)</f>
        <v>-9.9447624092944609E-2</v>
      </c>
      <c r="Q25" s="22"/>
    </row>
    <row r="26" spans="2:17" x14ac:dyDescent="0.2">
      <c r="B26" s="12">
        <f>MAX(B$11:B25)+1</f>
        <v>14</v>
      </c>
      <c r="C26" s="2"/>
      <c r="D26" s="21" t="s">
        <v>5</v>
      </c>
      <c r="E26" s="12"/>
      <c r="F26" s="47">
        <f>IFERROR('p.8-9'!J26/'p.8-9'!$H26-1,0)</f>
        <v>-9.8949616542775787E-2</v>
      </c>
      <c r="G26" s="22"/>
      <c r="H26" s="47">
        <f>IFERROR('p.8-9'!L26/'p.8-9'!$H26-1,0)</f>
        <v>-6.4060563462981612E-2</v>
      </c>
      <c r="I26" s="22"/>
      <c r="J26" s="47">
        <f>IFERROR('p.8-9'!N26/'p.8-9'!$H26-1,0)</f>
        <v>-2.5330936606999477E-2</v>
      </c>
      <c r="K26" s="22"/>
      <c r="L26" s="47">
        <f>IFERROR('p.8-9'!P26/'p.8-9'!$H26-1,0)</f>
        <v>-0.18949069359582837</v>
      </c>
      <c r="M26" s="22"/>
      <c r="N26" s="47">
        <f>IFERROR('p.8-9'!R26/'p.8-9'!$H26-1,0)</f>
        <v>-0.18595693617989273</v>
      </c>
      <c r="O26" s="22"/>
      <c r="P26" s="47">
        <f>IFERROR('p.8-9'!T26/'p.8-9'!$H26-1,0)</f>
        <v>-0.19086219535890858</v>
      </c>
      <c r="Q26" s="22"/>
    </row>
    <row r="27" spans="2:17" x14ac:dyDescent="0.2">
      <c r="B27" s="12">
        <f>MAX(B$11:B26)+1</f>
        <v>15</v>
      </c>
      <c r="C27" s="2"/>
      <c r="D27" s="21" t="s">
        <v>6</v>
      </c>
      <c r="E27" s="12"/>
      <c r="F27" s="47">
        <f>IFERROR('p.8-9'!J27/'p.8-9'!$H27-1,0)</f>
        <v>-0.18510376953254615</v>
      </c>
      <c r="G27" s="22"/>
      <c r="H27" s="47">
        <f>IFERROR('p.8-9'!L27/'p.8-9'!$H27-1,0)</f>
        <v>-0.12011190020964968</v>
      </c>
      <c r="I27" s="22"/>
      <c r="J27" s="47">
        <f>IFERROR('p.8-9'!N27/'p.8-9'!$H27-1,0)</f>
        <v>-4.9815898208377285E-2</v>
      </c>
      <c r="K27" s="22"/>
      <c r="L27" s="47">
        <f>IFERROR('p.8-9'!P27/'p.8-9'!$H27-1,0)</f>
        <v>-0.38719860813083362</v>
      </c>
      <c r="M27" s="22"/>
      <c r="N27" s="47">
        <f>IFERROR('p.8-9'!R27/'p.8-9'!$H27-1,0)</f>
        <v>-0.3804896258189967</v>
      </c>
      <c r="O27" s="22"/>
      <c r="P27" s="47">
        <f>IFERROR('p.8-9'!T27/'p.8-9'!$H27-1,0)</f>
        <v>-0.35818887632497953</v>
      </c>
      <c r="Q27" s="22"/>
    </row>
    <row r="28" spans="2:17" x14ac:dyDescent="0.2">
      <c r="B28" s="12">
        <f>MAX(B$11:B27)+1</f>
        <v>16</v>
      </c>
      <c r="C28" s="2"/>
      <c r="D28" s="21" t="s">
        <v>7</v>
      </c>
      <c r="E28" s="12"/>
      <c r="F28" s="47">
        <f>IFERROR('p.8-9'!J28/'p.8-9'!$H28-1,0)</f>
        <v>-0.14329430743435467</v>
      </c>
      <c r="G28" s="22"/>
      <c r="H28" s="47">
        <f>IFERROR('p.8-9'!L28/'p.8-9'!$H28-1,0)</f>
        <v>-9.1549333652247711E-3</v>
      </c>
      <c r="I28" s="22"/>
      <c r="J28" s="47">
        <f>IFERROR('p.8-9'!N28/'p.8-9'!$H28-1,0)</f>
        <v>0.13486798967301272</v>
      </c>
      <c r="K28" s="22"/>
      <c r="L28" s="47">
        <f>IFERROR('p.8-9'!P28/'p.8-9'!$H28-1,0)</f>
        <v>-0.59432225245002746</v>
      </c>
      <c r="M28" s="22"/>
      <c r="N28" s="47">
        <f>IFERROR('p.8-9'!R28/'p.8-9'!$H28-1,0)</f>
        <v>-0.58039766018795658</v>
      </c>
      <c r="O28" s="22"/>
      <c r="P28" s="47">
        <f>IFERROR('p.8-9'!T28/'p.8-9'!$H28-1,0)</f>
        <v>-0.50794485453773897</v>
      </c>
      <c r="Q28" s="22"/>
    </row>
    <row r="29" spans="2:17" x14ac:dyDescent="0.2">
      <c r="B29" s="12">
        <f>MAX(B$11:B28)+1</f>
        <v>17</v>
      </c>
      <c r="C29" s="2"/>
      <c r="D29" s="21" t="s">
        <v>8</v>
      </c>
      <c r="E29" s="12"/>
      <c r="F29" s="47">
        <f>IFERROR('p.8-9'!J29/'p.8-9'!$H29-1,0)</f>
        <v>4.4438787903829269E-2</v>
      </c>
      <c r="G29" s="22"/>
      <c r="H29" s="47">
        <f>IFERROR('p.8-9'!L29/'p.8-9'!$H29-1,0)</f>
        <v>4.4438787903826382E-2</v>
      </c>
      <c r="I29" s="22"/>
      <c r="J29" s="47">
        <f>IFERROR('p.8-9'!N29/'p.8-9'!$H29-1,0)</f>
        <v>4.4438787903826382E-2</v>
      </c>
      <c r="K29" s="22"/>
      <c r="L29" s="47">
        <f>IFERROR('p.8-9'!P29/'p.8-9'!$H29-1,0)</f>
        <v>4.4438787904131472E-2</v>
      </c>
      <c r="M29" s="22"/>
      <c r="N29" s="47">
        <f>IFERROR('p.8-9'!R29/'p.8-9'!$H29-1,0)</f>
        <v>1.8009080826647761E-2</v>
      </c>
      <c r="O29" s="22"/>
      <c r="P29" s="47">
        <f>IFERROR('p.8-9'!T29/'p.8-9'!$H29-1,0)</f>
        <v>4.5993297941721911E-2</v>
      </c>
      <c r="Q29" s="22"/>
    </row>
    <row r="30" spans="2:17" x14ac:dyDescent="0.2">
      <c r="B30" s="12">
        <f>MAX(B$11:B29)+1</f>
        <v>18</v>
      </c>
      <c r="C30" s="2"/>
      <c r="D30" s="21" t="s">
        <v>9</v>
      </c>
      <c r="E30" s="12"/>
      <c r="F30" s="47">
        <f>IFERROR('p.8-9'!J30/'p.8-9'!$H30-1,0)</f>
        <v>-3.2918734434049801E-3</v>
      </c>
      <c r="G30" s="22"/>
      <c r="H30" s="47">
        <f>IFERROR('p.8-9'!L30/'p.8-9'!$H30-1,0)</f>
        <v>-0.16930409305338212</v>
      </c>
      <c r="I30" s="22"/>
      <c r="J30" s="47">
        <f>IFERROR('p.8-9'!N30/'p.8-9'!$H30-1,0)</f>
        <v>-9.6166178547954173E-2</v>
      </c>
      <c r="K30" s="22"/>
      <c r="L30" s="47">
        <f>IFERROR('p.8-9'!P30/'p.8-9'!$H30-1,0)</f>
        <v>-0.26509478388714813</v>
      </c>
      <c r="M30" s="22"/>
      <c r="N30" s="47">
        <f>IFERROR('p.8-9'!R30/'p.8-9'!$H30-1,0)</f>
        <v>-0.33211047518283576</v>
      </c>
      <c r="O30" s="22"/>
      <c r="P30" s="47">
        <f>IFERROR('p.8-9'!T30/'p.8-9'!$H30-1,0)</f>
        <v>-0.27553927728819949</v>
      </c>
      <c r="Q30" s="22"/>
    </row>
    <row r="31" spans="2:17" x14ac:dyDescent="0.2">
      <c r="B31" s="12">
        <f>MAX(B$11:B30)+1</f>
        <v>19</v>
      </c>
      <c r="C31" s="2"/>
      <c r="D31" s="21" t="s">
        <v>10</v>
      </c>
      <c r="E31" s="12"/>
      <c r="F31" s="47">
        <f>IFERROR('p.8-9'!J31/'p.8-9'!$H31-1,0)</f>
        <v>-0.22570041979723465</v>
      </c>
      <c r="G31" s="22"/>
      <c r="H31" s="47">
        <f>IFERROR('p.8-9'!L31/'p.8-9'!$H31-1,0)</f>
        <v>-0.24281858666141354</v>
      </c>
      <c r="I31" s="22"/>
      <c r="J31" s="47">
        <f>IFERROR('p.8-9'!N31/'p.8-9'!$H31-1,0)</f>
        <v>-0.14599534407717241</v>
      </c>
      <c r="K31" s="22"/>
      <c r="L31" s="47">
        <f>IFERROR('p.8-9'!P31/'p.8-9'!$H31-1,0)</f>
        <v>-0.43263724241050272</v>
      </c>
      <c r="M31" s="22"/>
      <c r="N31" s="47">
        <f>IFERROR('p.8-9'!R31/'p.8-9'!$H31-1,0)</f>
        <v>-0.47533615786141303</v>
      </c>
      <c r="O31" s="22"/>
      <c r="P31" s="47">
        <f>IFERROR('p.8-9'!T31/'p.8-9'!$H31-1,0)</f>
        <v>-0.39139845844322274</v>
      </c>
      <c r="Q31" s="22"/>
    </row>
    <row r="32" spans="2:17" x14ac:dyDescent="0.2">
      <c r="B32" s="12">
        <f>MAX(B$11:B31)+1</f>
        <v>20</v>
      </c>
      <c r="C32" s="2"/>
      <c r="D32" s="21" t="s">
        <v>11</v>
      </c>
      <c r="E32" s="12"/>
      <c r="F32" s="47">
        <f>IFERROR('p.8-9'!J32/'p.8-9'!$H32-1,0)</f>
        <v>-0.28576681802458825</v>
      </c>
      <c r="G32" s="22"/>
      <c r="H32" s="47">
        <f>IFERROR('p.8-9'!L32/'p.8-9'!$H32-1,0)</f>
        <v>-0.30651469610241844</v>
      </c>
      <c r="I32" s="22"/>
      <c r="J32" s="47">
        <f>IFERROR('p.8-9'!N32/'p.8-9'!$H32-1,0)</f>
        <v>-0.18896082414133486</v>
      </c>
      <c r="K32" s="22"/>
      <c r="L32" s="47">
        <f>IFERROR('p.8-9'!P32/'p.8-9'!$H32-1,0)</f>
        <v>-0.54757656029656177</v>
      </c>
      <c r="M32" s="22"/>
      <c r="N32" s="47">
        <f>IFERROR('p.8-9'!R32/'p.8-9'!$H32-1,0)</f>
        <v>-0.59995755504807091</v>
      </c>
      <c r="O32" s="22"/>
      <c r="P32" s="47">
        <f>IFERROR('p.8-9'!T32/'p.8-9'!$H32-1,0)</f>
        <v>-0.49087572967267834</v>
      </c>
      <c r="Q32" s="22"/>
    </row>
    <row r="33" spans="2:17" x14ac:dyDescent="0.2">
      <c r="B33" s="12">
        <f>MAX(B$11:B32)+1</f>
        <v>21</v>
      </c>
      <c r="C33" s="2"/>
      <c r="D33" s="1" t="s">
        <v>41</v>
      </c>
      <c r="E33" s="12"/>
      <c r="F33" s="48">
        <f>IFERROR('p.8-9'!J33/'p.8-9'!$H33-1,0)</f>
        <v>2.7024934042747528E-3</v>
      </c>
      <c r="G33" s="20"/>
      <c r="H33" s="48">
        <f>IFERROR('p.8-9'!L33/'p.8-9'!$H33-1,0)</f>
        <v>-1.5833408542773375E-2</v>
      </c>
      <c r="I33" s="20"/>
      <c r="J33" s="48">
        <f>IFERROR('p.8-9'!N33/'p.8-9'!$H33-1,0)</f>
        <v>3.1386581646546396E-3</v>
      </c>
      <c r="K33" s="20"/>
      <c r="L33" s="48">
        <f>IFERROR('p.8-9'!P33/'p.8-9'!$H33-1,0)</f>
        <v>-6.9486030635575236E-2</v>
      </c>
      <c r="M33" s="20"/>
      <c r="N33" s="48">
        <f>IFERROR('p.8-9'!R33/'p.8-9'!$H33-1,0)</f>
        <v>-7.4557045323532578E-2</v>
      </c>
      <c r="O33" s="20"/>
      <c r="P33" s="48">
        <f>IFERROR('p.8-9'!T33/'p.8-9'!$H33-1,0)</f>
        <v>-7.7816092664884429E-2</v>
      </c>
      <c r="Q33" s="20"/>
    </row>
    <row r="34" spans="2:17" x14ac:dyDescent="0.2">
      <c r="B34" s="12"/>
      <c r="C34" s="2"/>
      <c r="D34" s="21"/>
      <c r="E34" s="12"/>
      <c r="F34" s="4"/>
      <c r="G34" s="4"/>
      <c r="H34" s="4"/>
      <c r="I34" s="4"/>
      <c r="J34" s="4"/>
      <c r="K34" s="4"/>
      <c r="L34" s="4"/>
      <c r="M34" s="4"/>
      <c r="N34" s="4"/>
      <c r="O34" s="4"/>
      <c r="P34" s="4"/>
      <c r="Q34" s="4"/>
    </row>
    <row r="35" spans="2:17" x14ac:dyDescent="0.2">
      <c r="B35" s="12">
        <f>MAX(B$11:B34)+1</f>
        <v>22</v>
      </c>
      <c r="C35" s="2"/>
      <c r="D35" s="1" t="s">
        <v>48</v>
      </c>
      <c r="E35" s="12"/>
      <c r="F35" s="48">
        <f>IFERROR('p.8-9'!J35/'p.8-9'!$H35-1,0)</f>
        <v>4.722604903222738E-3</v>
      </c>
      <c r="G35" s="20"/>
      <c r="H35" s="48">
        <f>IFERROR('p.8-9'!L35/'p.8-9'!$H35-1,0)</f>
        <v>-1.5296593540346071E-2</v>
      </c>
      <c r="I35" s="20"/>
      <c r="J35" s="48">
        <f>IFERROR('p.8-9'!N35/'p.8-9'!$H35-1,0)</f>
        <v>3.4822978723680897E-3</v>
      </c>
      <c r="K35" s="20"/>
      <c r="L35" s="48">
        <f>IFERROR('p.8-9'!P35/'p.8-9'!$H35-1,0)</f>
        <v>-3.9021325703841869E-3</v>
      </c>
      <c r="M35" s="20"/>
      <c r="N35" s="48">
        <f>IFERROR('p.8-9'!R35/'p.8-9'!$H35-1,0)</f>
        <v>-9.2448111431209234E-3</v>
      </c>
      <c r="O35" s="20"/>
      <c r="P35" s="48">
        <f>IFERROR('p.8-9'!T35/'p.8-9'!$H35-1,0)</f>
        <v>3.9412116558878996E-3</v>
      </c>
      <c r="Q35" s="20"/>
    </row>
    <row r="36" spans="2:17" x14ac:dyDescent="0.2">
      <c r="B36" s="12"/>
      <c r="C36" s="2"/>
      <c r="D36" s="21"/>
      <c r="E36" s="12"/>
      <c r="F36" s="4"/>
      <c r="G36" s="4"/>
      <c r="H36" s="4"/>
      <c r="I36" s="4"/>
      <c r="J36" s="4"/>
      <c r="K36" s="4"/>
      <c r="L36" s="4"/>
      <c r="M36" s="4"/>
      <c r="N36" s="4"/>
      <c r="O36" s="4"/>
      <c r="P36" s="4"/>
      <c r="Q36" s="4"/>
    </row>
    <row r="37" spans="2:17" x14ac:dyDescent="0.2">
      <c r="B37" s="12"/>
      <c r="C37" s="2"/>
      <c r="D37" s="21"/>
      <c r="E37" s="12"/>
      <c r="F37" s="4"/>
      <c r="G37" s="4"/>
      <c r="H37" s="4"/>
      <c r="I37" s="4"/>
      <c r="J37" s="4"/>
      <c r="K37" s="4"/>
      <c r="L37" s="4"/>
      <c r="M37" s="4"/>
      <c r="N37" s="4"/>
      <c r="O37" s="4"/>
      <c r="P37" s="4"/>
      <c r="Q37" s="4"/>
    </row>
    <row r="38" spans="2:17" x14ac:dyDescent="0.2">
      <c r="B38" s="12"/>
      <c r="C38" s="2"/>
      <c r="D38" s="18" t="s">
        <v>49</v>
      </c>
      <c r="E38" s="12"/>
      <c r="F38" s="12"/>
      <c r="G38" s="12"/>
      <c r="H38" s="12"/>
      <c r="I38" s="12"/>
      <c r="J38" s="12"/>
      <c r="K38" s="12"/>
      <c r="L38" s="12"/>
      <c r="M38" s="12"/>
      <c r="N38" s="12"/>
      <c r="O38" s="12"/>
      <c r="P38" s="12"/>
      <c r="Q38" s="12"/>
    </row>
    <row r="39" spans="2:17" x14ac:dyDescent="0.2">
      <c r="B39" s="12"/>
      <c r="C39" s="2"/>
      <c r="D39" s="21"/>
      <c r="E39" s="12"/>
      <c r="F39" s="4"/>
      <c r="G39" s="4"/>
      <c r="H39" s="4"/>
      <c r="I39" s="4"/>
      <c r="J39" s="4"/>
      <c r="K39" s="4"/>
      <c r="L39" s="4"/>
      <c r="M39" s="4"/>
      <c r="N39" s="4"/>
      <c r="O39" s="4"/>
      <c r="P39" s="4"/>
      <c r="Q39" s="4"/>
    </row>
    <row r="40" spans="2:17" x14ac:dyDescent="0.2">
      <c r="B40" s="12"/>
      <c r="C40" s="2"/>
      <c r="D40" s="18" t="s">
        <v>34</v>
      </c>
      <c r="E40" s="12"/>
      <c r="F40" s="20"/>
      <c r="G40" s="20"/>
      <c r="H40" s="20"/>
      <c r="I40" s="20"/>
      <c r="J40" s="20"/>
      <c r="K40" s="20"/>
      <c r="L40" s="20"/>
      <c r="M40" s="20"/>
      <c r="N40" s="20"/>
      <c r="O40" s="20"/>
      <c r="P40" s="20"/>
      <c r="Q40" s="20"/>
    </row>
    <row r="41" spans="2:17" x14ac:dyDescent="0.2">
      <c r="B41" s="12">
        <f>MAX(B$11:B40)+1</f>
        <v>23</v>
      </c>
      <c r="C41" s="2"/>
      <c r="D41" s="21" t="s">
        <v>73</v>
      </c>
      <c r="E41" s="12"/>
      <c r="F41" s="47">
        <f>IFERROR('p.8-9'!J41/'p.8-9'!$H41-1,0)</f>
        <v>-0.22779498861073189</v>
      </c>
      <c r="G41" s="22"/>
      <c r="H41" s="47">
        <f>IFERROR('p.8-9'!L41/'p.8-9'!$H41-1,0)</f>
        <v>-0.24452226223147933</v>
      </c>
      <c r="I41" s="22"/>
      <c r="J41" s="47">
        <f>IFERROR('p.8-9'!N41/'p.8-9'!$H41-1,0)</f>
        <v>-0.23323711961177818</v>
      </c>
      <c r="K41" s="22"/>
      <c r="L41" s="47">
        <f>IFERROR('p.8-9'!P41/'p.8-9'!$H41-1,0)</f>
        <v>-4.3310243517542979E-2</v>
      </c>
      <c r="M41" s="22"/>
      <c r="N41" s="47">
        <f>IFERROR('p.8-9'!R41/'p.8-9'!$H41-1,0)</f>
        <v>-3.2707822253502439E-2</v>
      </c>
      <c r="O41" s="22"/>
      <c r="P41" s="47">
        <f>IFERROR('p.8-9'!T41/'p.8-9'!$H41-1,0)</f>
        <v>-0.14499133743818948</v>
      </c>
      <c r="Q41" s="22"/>
    </row>
    <row r="42" spans="2:17" x14ac:dyDescent="0.2">
      <c r="B42" s="12">
        <f>MAX(B$11:B41)+1</f>
        <v>24</v>
      </c>
      <c r="C42" s="2"/>
      <c r="D42" s="21" t="s">
        <v>74</v>
      </c>
      <c r="E42" s="12"/>
      <c r="F42" s="47">
        <f>IFERROR('p.8-9'!J42/'p.8-9'!$H42-1,0)</f>
        <v>-0.25289423022324109</v>
      </c>
      <c r="G42" s="22"/>
      <c r="H42" s="47">
        <f>IFERROR('p.8-9'!L42/'p.8-9'!$H42-1,0)</f>
        <v>-0.26822053114816458</v>
      </c>
      <c r="I42" s="22"/>
      <c r="J42" s="47">
        <f>IFERROR('p.8-9'!N42/'p.8-9'!$H42-1,0)</f>
        <v>-0.25022724109894967</v>
      </c>
      <c r="K42" s="22"/>
      <c r="L42" s="47">
        <f>IFERROR('p.8-9'!P42/'p.8-9'!$H42-1,0)</f>
        <v>0.22388914617450695</v>
      </c>
      <c r="M42" s="22"/>
      <c r="N42" s="47">
        <f>IFERROR('p.8-9'!R42/'p.8-9'!$H42-1,0)</f>
        <v>0.21798522695550093</v>
      </c>
      <c r="O42" s="22"/>
      <c r="P42" s="47">
        <f>IFERROR('p.8-9'!T42/'p.8-9'!$H42-1,0)</f>
        <v>-7.2974983143120231E-2</v>
      </c>
      <c r="Q42" s="22"/>
    </row>
    <row r="43" spans="2:17" x14ac:dyDescent="0.2">
      <c r="B43" s="12">
        <f>MAX(B$11:B42)+1</f>
        <v>25</v>
      </c>
      <c r="C43" s="2"/>
      <c r="D43" s="21" t="s">
        <v>75</v>
      </c>
      <c r="E43" s="12"/>
      <c r="F43" s="47">
        <f>IFERROR('p.8-9'!J43/'p.8-9'!$H43-1,0)</f>
        <v>-0.12772140741559002</v>
      </c>
      <c r="G43" s="22"/>
      <c r="H43" s="47">
        <f>IFERROR('p.8-9'!L43/'p.8-9'!$H43-1,0)</f>
        <v>-0.11850044587219244</v>
      </c>
      <c r="I43" s="22"/>
      <c r="J43" s="47">
        <f>IFERROR('p.8-9'!N43/'p.8-9'!$H43-1,0)</f>
        <v>-0.10841161523398224</v>
      </c>
      <c r="K43" s="22"/>
      <c r="L43" s="47">
        <f>IFERROR('p.8-9'!P43/'p.8-9'!$H43-1,0)</f>
        <v>6.591313699581014E-2</v>
      </c>
      <c r="M43" s="22"/>
      <c r="N43" s="47">
        <f>IFERROR('p.8-9'!R43/'p.8-9'!$H43-1,0)</f>
        <v>4.8385950521067977E-2</v>
      </c>
      <c r="O43" s="22"/>
      <c r="P43" s="47">
        <f>IFERROR('p.8-9'!T43/'p.8-9'!$H43-1,0)</f>
        <v>-2.3506166147614471E-2</v>
      </c>
      <c r="Q43" s="22"/>
    </row>
    <row r="44" spans="2:17" x14ac:dyDescent="0.2">
      <c r="B44" s="12">
        <f>MAX(B$11:B43)+1</f>
        <v>26</v>
      </c>
      <c r="C44" s="2"/>
      <c r="D44" s="21" t="s">
        <v>76</v>
      </c>
      <c r="E44" s="12"/>
      <c r="F44" s="47">
        <f>IFERROR('p.8-9'!J44/'p.8-9'!$H44-1,0)</f>
        <v>-0.16106726313607989</v>
      </c>
      <c r="G44" s="22"/>
      <c r="H44" s="47">
        <f>IFERROR('p.8-9'!L44/'p.8-9'!$H44-1,0)</f>
        <v>-0.16243596817028927</v>
      </c>
      <c r="I44" s="22"/>
      <c r="J44" s="47">
        <f>IFERROR('p.8-9'!N44/'p.8-9'!$H44-1,0)</f>
        <v>-0.15471595383179659</v>
      </c>
      <c r="K44" s="22"/>
      <c r="L44" s="47">
        <f>IFERROR('p.8-9'!P44/'p.8-9'!$H44-1,0)</f>
        <v>-0.13669077029423082</v>
      </c>
      <c r="M44" s="22"/>
      <c r="N44" s="47">
        <f>IFERROR('p.8-9'!R44/'p.8-9'!$H44-1,0)</f>
        <v>-0.15845034255355273</v>
      </c>
      <c r="O44" s="22"/>
      <c r="P44" s="47">
        <f>IFERROR('p.8-9'!T44/'p.8-9'!$H44-1,0)</f>
        <v>-0.15889518450285989</v>
      </c>
      <c r="Q44" s="22"/>
    </row>
    <row r="45" spans="2:17" x14ac:dyDescent="0.2">
      <c r="B45" s="12">
        <f>MAX(B$11:B44)+1</f>
        <v>27</v>
      </c>
      <c r="C45" s="2"/>
      <c r="D45" s="21" t="s">
        <v>77</v>
      </c>
      <c r="E45" s="12"/>
      <c r="F45" s="47">
        <f>IFERROR('p.8-9'!J45/'p.8-9'!$H45-1,0)</f>
        <v>-3.8355344263300228E-2</v>
      </c>
      <c r="G45" s="22"/>
      <c r="H45" s="47">
        <f>IFERROR('p.8-9'!L45/'p.8-9'!$H45-1,0)</f>
        <v>-3.8355344263299229E-2</v>
      </c>
      <c r="I45" s="22"/>
      <c r="J45" s="47">
        <f>IFERROR('p.8-9'!N45/'p.8-9'!$H45-1,0)</f>
        <v>-3.8355344263299229E-2</v>
      </c>
      <c r="K45" s="22"/>
      <c r="L45" s="47">
        <f>IFERROR('p.8-9'!P45/'p.8-9'!$H45-1,0)</f>
        <v>-4.2016363307437743E-2</v>
      </c>
      <c r="M45" s="22"/>
      <c r="N45" s="47">
        <f>IFERROR('p.8-9'!R45/'p.8-9'!$H45-1,0)</f>
        <v>-2.5198614033220101E-2</v>
      </c>
      <c r="O45" s="22"/>
      <c r="P45" s="47">
        <f>IFERROR('p.8-9'!T45/'p.8-9'!$H45-1,0)</f>
        <v>-3.835534426329712E-2</v>
      </c>
      <c r="Q45" s="22"/>
    </row>
    <row r="46" spans="2:17" x14ac:dyDescent="0.2">
      <c r="B46" s="12">
        <f>MAX(B$11:B45)+1</f>
        <v>28</v>
      </c>
      <c r="C46" s="2"/>
      <c r="D46" s="21" t="s">
        <v>78</v>
      </c>
      <c r="E46" s="12"/>
      <c r="F46" s="47">
        <f>IFERROR('p.8-9'!J46/'p.8-9'!$H46-1,0)</f>
        <v>2.2844571782725254E-3</v>
      </c>
      <c r="G46" s="22"/>
      <c r="H46" s="47">
        <f>IFERROR('p.8-9'!L46/'p.8-9'!$H46-1,0)</f>
        <v>-1.9138368432426112E-2</v>
      </c>
      <c r="I46" s="22"/>
      <c r="J46" s="47">
        <f>IFERROR('p.8-9'!N46/'p.8-9'!$H46-1,0)</f>
        <v>-4.8220782729789802E-3</v>
      </c>
      <c r="K46" s="22"/>
      <c r="L46" s="47">
        <f>IFERROR('p.8-9'!P46/'p.8-9'!$H46-1,0)</f>
        <v>0.23171815660160111</v>
      </c>
      <c r="M46" s="22"/>
      <c r="N46" s="47">
        <f>IFERROR('p.8-9'!R46/'p.8-9'!$H46-1,0)</f>
        <v>0.2455963524196354</v>
      </c>
      <c r="O46" s="22"/>
      <c r="P46" s="47">
        <f>IFERROR('p.8-9'!T46/'p.8-9'!$H46-1,0)</f>
        <v>0.10603544075636306</v>
      </c>
      <c r="Q46" s="22"/>
    </row>
    <row r="47" spans="2:17" x14ac:dyDescent="0.2">
      <c r="B47" s="12">
        <f>MAX(B$11:B46)+1</f>
        <v>29</v>
      </c>
      <c r="C47" s="2"/>
      <c r="D47" s="21" t="s">
        <v>79</v>
      </c>
      <c r="E47" s="12"/>
      <c r="F47" s="47">
        <f>IFERROR('p.8-9'!J47/'p.8-9'!$H47-1,0)</f>
        <v>-7.8144978977758961E-2</v>
      </c>
      <c r="G47" s="22"/>
      <c r="H47" s="47">
        <f>IFERROR('p.8-9'!L47/'p.8-9'!$H47-1,0)</f>
        <v>-9.4563732460849481E-2</v>
      </c>
      <c r="I47" s="22"/>
      <c r="J47" s="47">
        <f>IFERROR('p.8-9'!N47/'p.8-9'!$H47-1,0)</f>
        <v>-7.5245869538336341E-2</v>
      </c>
      <c r="K47" s="22"/>
      <c r="L47" s="47">
        <f>IFERROR('p.8-9'!P47/'p.8-9'!$H47-1,0)</f>
        <v>0.4311057422723783</v>
      </c>
      <c r="M47" s="22"/>
      <c r="N47" s="47">
        <f>IFERROR('p.8-9'!R47/'p.8-9'!$H47-1,0)</f>
        <v>0.42525480423724238</v>
      </c>
      <c r="O47" s="22"/>
      <c r="P47" s="47">
        <f>IFERROR('p.8-9'!T47/'p.8-9'!$H47-1,0)</f>
        <v>0.11394821231515073</v>
      </c>
      <c r="Q47" s="22"/>
    </row>
    <row r="48" spans="2:17" x14ac:dyDescent="0.2">
      <c r="B48" s="12">
        <f>MAX(B$11:B47)+1</f>
        <v>30</v>
      </c>
      <c r="C48" s="2"/>
      <c r="D48" s="21" t="s">
        <v>80</v>
      </c>
      <c r="E48" s="12"/>
      <c r="F48" s="47">
        <f>IFERROR('p.8-9'!J48/'p.8-9'!$H48-1,0)</f>
        <v>0.10755803052120649</v>
      </c>
      <c r="G48" s="22"/>
      <c r="H48" s="47">
        <f>IFERROR('p.8-9'!L48/'p.8-9'!$H48-1,0)</f>
        <v>0.14268698599891505</v>
      </c>
      <c r="I48" s="22"/>
      <c r="J48" s="47">
        <f>IFERROR('p.8-9'!N48/'p.8-9'!$H48-1,0)</f>
        <v>0.18049846462369912</v>
      </c>
      <c r="K48" s="22"/>
      <c r="L48" s="47">
        <f>IFERROR('p.8-9'!P48/'p.8-9'!$H48-1,0)</f>
        <v>0.90719503854945938</v>
      </c>
      <c r="M48" s="22"/>
      <c r="N48" s="47">
        <f>IFERROR('p.8-9'!R48/'p.8-9'!$H48-1,0)</f>
        <v>0.83279286206477909</v>
      </c>
      <c r="O48" s="22"/>
      <c r="P48" s="47">
        <f>IFERROR('p.8-9'!T48/'p.8-9'!$H48-1,0)</f>
        <v>0.52184509731782613</v>
      </c>
      <c r="Q48" s="22"/>
    </row>
    <row r="49" spans="2:17" x14ac:dyDescent="0.2">
      <c r="B49" s="12">
        <f>MAX(B$11:B48)+1</f>
        <v>31</v>
      </c>
      <c r="C49" s="2"/>
      <c r="D49" s="21" t="s">
        <v>81</v>
      </c>
      <c r="E49" s="12"/>
      <c r="F49" s="47">
        <f>IFERROR('p.8-9'!J49/'p.8-9'!$H49-1,0)</f>
        <v>0.11524469812050797</v>
      </c>
      <c r="G49" s="22"/>
      <c r="H49" s="47">
        <f>IFERROR('p.8-9'!L49/'p.8-9'!$H49-1,0)</f>
        <v>0.1130033660223233</v>
      </c>
      <c r="I49" s="22"/>
      <c r="J49" s="47">
        <f>IFERROR('p.8-9'!N49/'p.8-9'!$H49-1,0)</f>
        <v>0.12569166137848242</v>
      </c>
      <c r="K49" s="22"/>
      <c r="L49" s="47">
        <f>IFERROR('p.8-9'!P49/'p.8-9'!$H49-1,0)</f>
        <v>0.15532894761331928</v>
      </c>
      <c r="M49" s="22"/>
      <c r="N49" s="47">
        <f>IFERROR('p.8-9'!R49/'p.8-9'!$H49-1,0)</f>
        <v>0.12045569698373315</v>
      </c>
      <c r="O49" s="22"/>
      <c r="P49" s="47">
        <f>IFERROR('p.8-9'!T49/'p.8-9'!$H49-1,0)</f>
        <v>0.11987959928715775</v>
      </c>
      <c r="Q49" s="22"/>
    </row>
    <row r="50" spans="2:17" x14ac:dyDescent="0.2">
      <c r="B50" s="12">
        <f>MAX(B$11:B49)+1</f>
        <v>32</v>
      </c>
      <c r="C50" s="2"/>
      <c r="D50" s="21" t="s">
        <v>82</v>
      </c>
      <c r="E50" s="12"/>
      <c r="F50" s="47">
        <f>IFERROR('p.8-9'!J50/'p.8-9'!$H50-1,0)</f>
        <v>-7.9088716735294717E-2</v>
      </c>
      <c r="G50" s="22"/>
      <c r="H50" s="47">
        <f>IFERROR('p.8-9'!L50/'p.8-9'!$H50-1,0)</f>
        <v>-7.9088716735294717E-2</v>
      </c>
      <c r="I50" s="22"/>
      <c r="J50" s="47">
        <f>IFERROR('p.8-9'!N50/'p.8-9'!$H50-1,0)</f>
        <v>-7.9088716735294717E-2</v>
      </c>
      <c r="K50" s="22"/>
      <c r="L50" s="47">
        <f>IFERROR('p.8-9'!P50/'p.8-9'!$H50-1,0)</f>
        <v>-8.0195765984781175E-2</v>
      </c>
      <c r="M50" s="22"/>
      <c r="N50" s="47">
        <f>IFERROR('p.8-9'!R50/'p.8-9'!$H50-1,0)</f>
        <v>-5.3026905483835263E-2</v>
      </c>
      <c r="O50" s="22"/>
      <c r="P50" s="47">
        <f>IFERROR('p.8-9'!T50/'p.8-9'!$H50-1,0)</f>
        <v>-7.8845400322817172E-2</v>
      </c>
      <c r="Q50" s="22"/>
    </row>
    <row r="51" spans="2:17" x14ac:dyDescent="0.2">
      <c r="B51" s="12">
        <f>MAX(B$11:B50)+1</f>
        <v>33</v>
      </c>
      <c r="C51" s="2"/>
      <c r="D51" s="1" t="s">
        <v>36</v>
      </c>
      <c r="E51" s="12"/>
      <c r="F51" s="48">
        <f>IFERROR('p.8-9'!J51/'p.8-9'!$H51-1,0)</f>
        <v>-0.15106418783402642</v>
      </c>
      <c r="G51" s="20"/>
      <c r="H51" s="48">
        <f>IFERROR('p.8-9'!L51/'p.8-9'!$H51-1,0)</f>
        <v>-0.16760499117253991</v>
      </c>
      <c r="I51" s="20"/>
      <c r="J51" s="48">
        <f>IFERROR('p.8-9'!N51/'p.8-9'!$H51-1,0)</f>
        <v>-0.15417855203037689</v>
      </c>
      <c r="K51" s="20"/>
      <c r="L51" s="48">
        <f>IFERROR('p.8-9'!P51/'p.8-9'!$H51-1,0)</f>
        <v>9.7141386531785834E-2</v>
      </c>
      <c r="M51" s="20"/>
      <c r="N51" s="48">
        <f>IFERROR('p.8-9'!R51/'p.8-9'!$H51-1,0)</f>
        <v>0.10440467172338663</v>
      </c>
      <c r="O51" s="20"/>
      <c r="P51" s="48">
        <f>IFERROR('p.8-9'!T51/'p.8-9'!$H51-1,0)</f>
        <v>-4.3747480841022091E-2</v>
      </c>
      <c r="Q51" s="20"/>
    </row>
    <row r="52" spans="2:17" x14ac:dyDescent="0.2">
      <c r="B52" s="12"/>
      <c r="C52" s="2"/>
      <c r="E52" s="12"/>
      <c r="F52" s="23"/>
      <c r="G52" s="20"/>
      <c r="H52" s="23"/>
      <c r="I52" s="20"/>
      <c r="J52" s="23"/>
      <c r="K52" s="20"/>
      <c r="L52" s="23"/>
      <c r="M52" s="20"/>
      <c r="N52" s="23"/>
      <c r="O52" s="20"/>
      <c r="P52" s="23"/>
      <c r="Q52" s="20"/>
    </row>
    <row r="53" spans="2:17" x14ac:dyDescent="0.2">
      <c r="B53" s="12"/>
      <c r="C53" s="2"/>
      <c r="D53" s="18" t="s">
        <v>35</v>
      </c>
      <c r="E53" s="12"/>
      <c r="F53" s="20"/>
      <c r="G53" s="20"/>
      <c r="H53" s="20"/>
      <c r="I53" s="20"/>
      <c r="J53" s="20"/>
      <c r="K53" s="20"/>
      <c r="L53" s="20"/>
      <c r="M53" s="20"/>
      <c r="N53" s="20"/>
      <c r="O53" s="20"/>
      <c r="P53" s="20"/>
      <c r="Q53" s="20"/>
    </row>
    <row r="54" spans="2:17" x14ac:dyDescent="0.2">
      <c r="B54" s="12">
        <f>MAX(B$11:B53)+1</f>
        <v>34</v>
      </c>
      <c r="C54" s="2"/>
      <c r="D54" s="21" t="s">
        <v>73</v>
      </c>
      <c r="E54" s="12"/>
      <c r="F54" s="47">
        <f>IFERROR('p.8-9'!J54/'p.8-9'!$H54-1,0)</f>
        <v>-0.22655284226642558</v>
      </c>
      <c r="G54" s="22"/>
      <c r="H54" s="47">
        <f>IFERROR('p.8-9'!L54/'p.8-9'!$H54-1,0)</f>
        <v>-0.24325523015298289</v>
      </c>
      <c r="I54" s="22"/>
      <c r="J54" s="47">
        <f>IFERROR('p.8-9'!N54/'p.8-9'!$H54-1,0)</f>
        <v>-0.23197365808313142</v>
      </c>
      <c r="K54" s="22"/>
      <c r="L54" s="47">
        <f>IFERROR('p.8-9'!P54/'p.8-9'!$H54-1,0)</f>
        <v>-4.1688213995233925E-2</v>
      </c>
      <c r="M54" s="22"/>
      <c r="N54" s="47">
        <f>IFERROR('p.8-9'!R54/'p.8-9'!$H54-1,0)</f>
        <v>-3.1004897294594103E-2</v>
      </c>
      <c r="O54" s="22"/>
      <c r="P54" s="47">
        <f>IFERROR('p.8-9'!T54/'p.8-9'!$H54-1,0)</f>
        <v>3.3144899751554213E-2</v>
      </c>
      <c r="Q54" s="22"/>
    </row>
    <row r="55" spans="2:17" x14ac:dyDescent="0.2">
      <c r="B55" s="12">
        <f>MAX(B$11:B54)+1</f>
        <v>35</v>
      </c>
      <c r="C55" s="2"/>
      <c r="D55" s="21" t="s">
        <v>74</v>
      </c>
      <c r="E55" s="12"/>
      <c r="F55" s="47">
        <f>IFERROR('p.8-9'!J55/'p.8-9'!$H55-1,0)</f>
        <v>-0.25751167710530454</v>
      </c>
      <c r="G55" s="22"/>
      <c r="H55" s="47">
        <f>IFERROR('p.8-9'!L55/'p.8-9'!$H55-1,0)</f>
        <v>-0.27329200103501472</v>
      </c>
      <c r="I55" s="22"/>
      <c r="J55" s="47">
        <f>IFERROR('p.8-9'!N55/'p.8-9'!$H55-1,0)</f>
        <v>-0.25485077775774623</v>
      </c>
      <c r="K55" s="22"/>
      <c r="L55" s="47">
        <f>IFERROR('p.8-9'!P55/'p.8-9'!$H55-1,0)</f>
        <v>0.2347277890695425</v>
      </c>
      <c r="M55" s="22"/>
      <c r="N55" s="47">
        <f>IFERROR('p.8-9'!R55/'p.8-9'!$H55-1,0)</f>
        <v>0.22889204711435962</v>
      </c>
      <c r="O55" s="22"/>
      <c r="P55" s="47">
        <f>IFERROR('p.8-9'!T55/'p.8-9'!$H55-1,0)</f>
        <v>0.37531378069356358</v>
      </c>
      <c r="Q55" s="22"/>
    </row>
    <row r="56" spans="2:17" x14ac:dyDescent="0.2">
      <c r="B56" s="12">
        <f>MAX(B$11:B55)+1</f>
        <v>36</v>
      </c>
      <c r="C56" s="2"/>
      <c r="D56" s="21" t="s">
        <v>75</v>
      </c>
      <c r="E56" s="12"/>
      <c r="F56" s="47">
        <f>IFERROR('p.8-9'!J56/'p.8-9'!$H56-1,0)</f>
        <v>-0.41130996334278269</v>
      </c>
      <c r="G56" s="22"/>
      <c r="H56" s="47">
        <f>IFERROR('p.8-9'!L56/'p.8-9'!$H56-1,0)</f>
        <v>-0.36888360974566314</v>
      </c>
      <c r="I56" s="22"/>
      <c r="J56" s="47">
        <f>IFERROR('p.8-9'!N56/'p.8-9'!$H56-1,0)</f>
        <v>-0.32319419771450231</v>
      </c>
      <c r="K56" s="22"/>
      <c r="L56" s="47">
        <f>IFERROR('p.8-9'!P56/'p.8-9'!$H56-1,0)</f>
        <v>0.63027164464405749</v>
      </c>
      <c r="M56" s="22"/>
      <c r="N56" s="47">
        <f>IFERROR('p.8-9'!R56/'p.8-9'!$H56-1,0)</f>
        <v>0.54828383115987256</v>
      </c>
      <c r="O56" s="22"/>
      <c r="P56" s="47">
        <f>IFERROR('p.8-9'!T56/'p.8-9'!$H56-1,0)</f>
        <v>0.73203602983569249</v>
      </c>
      <c r="Q56" s="22"/>
    </row>
    <row r="57" spans="2:17" x14ac:dyDescent="0.2">
      <c r="B57" s="12">
        <f>MAX(B$11:B56)+1</f>
        <v>37</v>
      </c>
      <c r="C57" s="2"/>
      <c r="D57" s="21" t="s">
        <v>76</v>
      </c>
      <c r="E57" s="12"/>
      <c r="F57" s="47">
        <f>IFERROR('p.8-9'!J57/'p.8-9'!$H57-1,0)</f>
        <v>-0.15934302424643554</v>
      </c>
      <c r="G57" s="22"/>
      <c r="H57" s="47">
        <f>IFERROR('p.8-9'!L57/'p.8-9'!$H57-1,0)</f>
        <v>-0.16053935605336322</v>
      </c>
      <c r="I57" s="22"/>
      <c r="J57" s="47">
        <f>IFERROR('p.8-9'!N57/'p.8-9'!$H57-1,0)</f>
        <v>-0.15384808039476816</v>
      </c>
      <c r="K57" s="22"/>
      <c r="L57" s="47">
        <f>IFERROR('p.8-9'!P57/'p.8-9'!$H57-1,0)</f>
        <v>-0.13823929924809186</v>
      </c>
      <c r="M57" s="22"/>
      <c r="N57" s="47">
        <f>IFERROR('p.8-9'!R57/'p.8-9'!$H57-1,0)</f>
        <v>-0.15563498142645593</v>
      </c>
      <c r="O57" s="22"/>
      <c r="P57" s="47">
        <f>IFERROR('p.8-9'!T57/'p.8-9'!$H57-1,0)</f>
        <v>-0.14966184471124644</v>
      </c>
      <c r="Q57" s="22"/>
    </row>
    <row r="58" spans="2:17" x14ac:dyDescent="0.2">
      <c r="B58" s="12">
        <f>MAX(B$11:B57)+1</f>
        <v>38</v>
      </c>
      <c r="C58" s="2"/>
      <c r="D58" s="21" t="s">
        <v>77</v>
      </c>
      <c r="E58" s="12"/>
      <c r="F58" s="47">
        <f>IFERROR('p.8-9'!J58/'p.8-9'!$H58-1,0)</f>
        <v>-9.123728198704939E-2</v>
      </c>
      <c r="G58" s="22"/>
      <c r="H58" s="47">
        <f>IFERROR('p.8-9'!L58/'p.8-9'!$H58-1,0)</f>
        <v>-9.123728198704939E-2</v>
      </c>
      <c r="I58" s="22"/>
      <c r="J58" s="47">
        <f>IFERROR('p.8-9'!N58/'p.8-9'!$H58-1,0)</f>
        <v>-9.1237281987048391E-2</v>
      </c>
      <c r="K58" s="22"/>
      <c r="L58" s="47">
        <f>IFERROR('p.8-9'!P58/'p.8-9'!$H58-1,0)</f>
        <v>-9.5027217824035781E-2</v>
      </c>
      <c r="M58" s="22"/>
      <c r="N58" s="47">
        <f>IFERROR('p.8-9'!R58/'p.8-9'!$H58-1,0)</f>
        <v>-7.756372368482034E-2</v>
      </c>
      <c r="O58" s="22"/>
      <c r="P58" s="47">
        <f>IFERROR('p.8-9'!T58/'p.8-9'!$H58-1,0)</f>
        <v>-9.1237281987048391E-2</v>
      </c>
      <c r="Q58" s="22"/>
    </row>
    <row r="59" spans="2:17" x14ac:dyDescent="0.2">
      <c r="B59" s="12">
        <f>MAX(B$11:B58)+1</f>
        <v>39</v>
      </c>
      <c r="C59" s="2"/>
      <c r="D59" s="1" t="s">
        <v>37</v>
      </c>
      <c r="E59" s="12"/>
      <c r="F59" s="48">
        <f>IFERROR('p.8-9'!J59/'p.8-9'!$H59-1,0)</f>
        <v>-0.24117577486520148</v>
      </c>
      <c r="G59" s="20"/>
      <c r="H59" s="48">
        <f>IFERROR('p.8-9'!L59/'p.8-9'!$H59-1,0)</f>
        <v>-0.25481751635837246</v>
      </c>
      <c r="I59" s="20"/>
      <c r="J59" s="48">
        <f>IFERROR('p.8-9'!N59/'p.8-9'!$H59-1,0)</f>
        <v>-0.2404840419636578</v>
      </c>
      <c r="K59" s="20"/>
      <c r="L59" s="48">
        <f>IFERROR('p.8-9'!P59/'p.8-9'!$H59-1,0)</f>
        <v>4.6063670414978164E-2</v>
      </c>
      <c r="M59" s="20"/>
      <c r="N59" s="48">
        <f>IFERROR('p.8-9'!R59/'p.8-9'!$H59-1,0)</f>
        <v>4.8988530834847221E-2</v>
      </c>
      <c r="O59" s="20"/>
      <c r="P59" s="48">
        <f>IFERROR('p.8-9'!T59/'p.8-9'!$H59-1,0)</f>
        <v>0.13522936591610479</v>
      </c>
      <c r="Q59" s="20"/>
    </row>
    <row r="60" spans="2:17" x14ac:dyDescent="0.2">
      <c r="B60" s="12"/>
      <c r="C60" s="2"/>
      <c r="D60" s="21"/>
      <c r="E60" s="12"/>
      <c r="F60" s="4"/>
      <c r="G60" s="4"/>
      <c r="H60" s="4"/>
      <c r="I60" s="4"/>
      <c r="J60" s="4"/>
      <c r="K60" s="4"/>
      <c r="L60" s="4"/>
      <c r="M60" s="4"/>
      <c r="N60" s="4"/>
      <c r="O60" s="4"/>
      <c r="P60" s="4"/>
      <c r="Q60" s="4"/>
    </row>
    <row r="61" spans="2:17" x14ac:dyDescent="0.2">
      <c r="B61" s="12">
        <f>MAX(B$11:B60)+1</f>
        <v>40</v>
      </c>
      <c r="C61" s="2"/>
      <c r="D61" s="1" t="s">
        <v>50</v>
      </c>
      <c r="E61" s="12"/>
      <c r="F61" s="48">
        <f>IFERROR('p.8-9'!J61/'p.8-9'!$H61-1,0)</f>
        <v>-0.17994646162912498</v>
      </c>
      <c r="G61" s="20"/>
      <c r="H61" s="48">
        <f>IFERROR('p.8-9'!L61/'p.8-9'!$H61-1,0)</f>
        <v>-0.19555806706174483</v>
      </c>
      <c r="I61" s="20"/>
      <c r="J61" s="48">
        <f>IFERROR('p.8-9'!N61/'p.8-9'!$H61-1,0)</f>
        <v>-0.18184090792042196</v>
      </c>
      <c r="K61" s="20"/>
      <c r="L61" s="48">
        <f>IFERROR('p.8-9'!P61/'p.8-9'!$H61-1,0)</f>
        <v>8.0770122521047982E-2</v>
      </c>
      <c r="M61" s="20"/>
      <c r="N61" s="48">
        <f>IFERROR('p.8-9'!R61/'p.8-9'!$H61-1,0)</f>
        <v>8.664286986701919E-2</v>
      </c>
      <c r="O61" s="20"/>
      <c r="P61" s="48">
        <f>IFERROR('p.8-9'!T61/'p.8-9'!$H61-1,0)</f>
        <v>1.3617597961045558E-2</v>
      </c>
      <c r="Q61" s="20"/>
    </row>
    <row r="62" spans="2:17" x14ac:dyDescent="0.2">
      <c r="B62" s="12"/>
      <c r="C62" s="2"/>
      <c r="D62" s="2"/>
      <c r="E62" s="12"/>
      <c r="F62" s="19"/>
      <c r="G62" s="24"/>
      <c r="H62" s="19"/>
      <c r="I62" s="24"/>
      <c r="J62" s="19"/>
      <c r="K62" s="24"/>
      <c r="L62" s="19"/>
      <c r="M62" s="24"/>
      <c r="N62" s="19"/>
      <c r="O62" s="24"/>
      <c r="P62" s="19"/>
      <c r="Q62" s="24"/>
    </row>
    <row r="63" spans="2:17" x14ac:dyDescent="0.2">
      <c r="B63" s="12"/>
      <c r="C63" s="2"/>
      <c r="D63" s="2"/>
      <c r="E63" s="12"/>
      <c r="F63" s="19"/>
      <c r="G63" s="25"/>
      <c r="H63" s="19"/>
      <c r="I63" s="25"/>
      <c r="J63" s="19"/>
      <c r="K63" s="25"/>
      <c r="L63" s="19"/>
      <c r="M63" s="25"/>
      <c r="N63" s="19"/>
      <c r="O63" s="25"/>
      <c r="P63" s="19"/>
      <c r="Q63" s="25"/>
    </row>
    <row r="64" spans="2:17" x14ac:dyDescent="0.2">
      <c r="B64" s="12"/>
      <c r="C64" s="2"/>
      <c r="D64" s="18" t="s">
        <v>51</v>
      </c>
      <c r="E64" s="12"/>
      <c r="F64" s="12"/>
      <c r="G64" s="12"/>
      <c r="H64" s="12"/>
      <c r="I64" s="12"/>
      <c r="J64" s="12"/>
      <c r="K64" s="12"/>
      <c r="L64" s="12"/>
      <c r="M64" s="12"/>
      <c r="N64" s="12"/>
      <c r="O64" s="12"/>
      <c r="P64" s="12"/>
      <c r="Q64" s="12"/>
    </row>
    <row r="65" spans="2:17" x14ac:dyDescent="0.2">
      <c r="B65" s="12"/>
      <c r="C65" s="2"/>
      <c r="D65" s="21"/>
      <c r="E65" s="12"/>
      <c r="F65" s="4"/>
      <c r="G65" s="4"/>
      <c r="H65" s="4"/>
      <c r="I65" s="4"/>
      <c r="J65" s="4"/>
      <c r="K65" s="4"/>
      <c r="L65" s="4"/>
      <c r="M65" s="4"/>
      <c r="N65" s="4"/>
      <c r="O65" s="4"/>
      <c r="P65" s="4"/>
      <c r="Q65" s="4"/>
    </row>
    <row r="66" spans="2:17" x14ac:dyDescent="0.2">
      <c r="B66" s="12"/>
      <c r="C66" s="2"/>
      <c r="D66" s="26" t="s">
        <v>38</v>
      </c>
      <c r="E66" s="12"/>
      <c r="F66" s="19"/>
      <c r="G66" s="24"/>
      <c r="H66" s="19"/>
      <c r="I66" s="24"/>
      <c r="J66" s="19"/>
      <c r="K66" s="24"/>
      <c r="L66" s="19"/>
      <c r="M66" s="24"/>
      <c r="N66" s="19"/>
      <c r="O66" s="24"/>
      <c r="P66" s="19"/>
      <c r="Q66" s="24"/>
    </row>
    <row r="67" spans="2:17" x14ac:dyDescent="0.2">
      <c r="B67" s="12">
        <f>MAX(B$11:B66)+1</f>
        <v>41</v>
      </c>
      <c r="C67" s="2"/>
      <c r="D67" s="27" t="s">
        <v>13</v>
      </c>
      <c r="E67" s="12"/>
      <c r="F67" s="47">
        <f>IFERROR('p.8-9'!J67/'p.8-9'!$H67-1,0)</f>
        <v>2.8713479780489548E-2</v>
      </c>
      <c r="G67" s="22"/>
      <c r="H67" s="47">
        <f>IFERROR('p.8-9'!L67/'p.8-9'!$H67-1,0)</f>
        <v>6.4483545292655098E-3</v>
      </c>
      <c r="I67" s="22"/>
      <c r="J67" s="47">
        <f>IFERROR('p.8-9'!N67/'p.8-9'!$H67-1,0)</f>
        <v>2.1378950658247131E-2</v>
      </c>
      <c r="K67" s="22"/>
      <c r="L67" s="47">
        <f>IFERROR('p.8-9'!P67/'p.8-9'!$H67-1,0)</f>
        <v>-2.6857697582532314E-2</v>
      </c>
      <c r="M67" s="22"/>
      <c r="N67" s="47">
        <f>IFERROR('p.8-9'!R67/'p.8-9'!$H67-1,0)</f>
        <v>-3.0784532302297607E-2</v>
      </c>
      <c r="O67" s="22"/>
      <c r="P67" s="47">
        <f>IFERROR('p.8-9'!T67/'p.8-9'!$H67-1,0)</f>
        <v>-1.4339979259361257E-2</v>
      </c>
      <c r="Q67" s="22"/>
    </row>
    <row r="68" spans="2:17" x14ac:dyDescent="0.2">
      <c r="B68" s="12">
        <f>MAX(B$11:B67)+1</f>
        <v>42</v>
      </c>
      <c r="C68" s="2"/>
      <c r="D68" s="27" t="s">
        <v>14</v>
      </c>
      <c r="E68" s="12"/>
      <c r="F68" s="47">
        <f>IFERROR('p.8-9'!J68/'p.8-9'!$H68-1,0)</f>
        <v>0.10828901000899727</v>
      </c>
      <c r="G68" s="22"/>
      <c r="H68" s="47">
        <f>IFERROR('p.8-9'!L68/'p.8-9'!$H68-1,0)</f>
        <v>8.5802280042274415E-2</v>
      </c>
      <c r="I68" s="22"/>
      <c r="J68" s="47">
        <f>IFERROR('p.8-9'!N68/'p.8-9'!$H68-1,0)</f>
        <v>0.11215188238895846</v>
      </c>
      <c r="K68" s="22"/>
      <c r="L68" s="47">
        <f>IFERROR('p.8-9'!P68/'p.8-9'!$H68-1,0)</f>
        <v>-1.0170035551544387E-2</v>
      </c>
      <c r="M68" s="22"/>
      <c r="N68" s="47">
        <f>IFERROR('p.8-9'!R68/'p.8-9'!$H68-1,0)</f>
        <v>-2.0231495316670012E-2</v>
      </c>
      <c r="O68" s="22"/>
      <c r="P68" s="47">
        <f>IFERROR('p.8-9'!T68/'p.8-9'!$H68-1,0)</f>
        <v>-1.1345413899899515E-2</v>
      </c>
      <c r="Q68" s="22"/>
    </row>
    <row r="69" spans="2:17" x14ac:dyDescent="0.2">
      <c r="B69" s="12">
        <f>MAX(B$11:B68)+1</f>
        <v>43</v>
      </c>
      <c r="C69" s="2"/>
      <c r="D69" s="27" t="s">
        <v>68</v>
      </c>
      <c r="E69" s="12"/>
      <c r="F69" s="47">
        <f>IFERROR('p.8-9'!J69/'p.8-9'!$H69-1,0)</f>
        <v>0.32445885313002942</v>
      </c>
      <c r="G69" s="22"/>
      <c r="H69" s="47">
        <f>IFERROR('p.8-9'!L69/'p.8-9'!$H69-1,0)</f>
        <v>0.41964426644605579</v>
      </c>
      <c r="I69" s="22"/>
      <c r="J69" s="47">
        <f>IFERROR('p.8-9'!N69/'p.8-9'!$H69-1,0)</f>
        <v>0.52276934176409062</v>
      </c>
      <c r="K69" s="22"/>
      <c r="L69" s="47">
        <f>IFERROR('p.8-9'!P69/'p.8-9'!$H69-1,0)</f>
        <v>3.4739728132405334E-2</v>
      </c>
      <c r="M69" s="22"/>
      <c r="N69" s="47">
        <f>IFERROR('p.8-9'!R69/'p.8-9'!$H69-1,0)</f>
        <v>4.4547908159849658E-2</v>
      </c>
      <c r="O69" s="22"/>
      <c r="P69" s="47">
        <f>IFERROR('p.8-9'!T69/'p.8-9'!$H69-1,0)</f>
        <v>2.0131215692928972E-3</v>
      </c>
      <c r="Q69" s="22"/>
    </row>
    <row r="70" spans="2:17" x14ac:dyDescent="0.2">
      <c r="B70" s="12">
        <f>MAX(B$11:B69)+1</f>
        <v>44</v>
      </c>
      <c r="C70" s="2"/>
      <c r="D70" s="27" t="s">
        <v>69</v>
      </c>
      <c r="E70" s="12"/>
      <c r="F70" s="47">
        <f>IFERROR('p.8-9'!J70/'p.8-9'!$H70-1,0)</f>
        <v>-0.47771991857804152</v>
      </c>
      <c r="G70" s="22"/>
      <c r="H70" s="47">
        <f>IFERROR('p.8-9'!L70/'p.8-9'!$H70-1,0)</f>
        <v>-0.49701400843894905</v>
      </c>
      <c r="I70" s="22"/>
      <c r="J70" s="47">
        <f>IFERROR('p.8-9'!N70/'p.8-9'!$H70-1,0)</f>
        <v>-0.38865570873695676</v>
      </c>
      <c r="K70" s="22"/>
      <c r="L70" s="47">
        <f>IFERROR('p.8-9'!P70/'p.8-9'!$H70-1,0)</f>
        <v>-0.7277057022999871</v>
      </c>
      <c r="M70" s="22"/>
      <c r="N70" s="47">
        <f>IFERROR('p.8-9'!R70/'p.8-9'!$H70-1,0)</f>
        <v>-0.77547696659638443</v>
      </c>
      <c r="O70" s="22"/>
      <c r="P70" s="47">
        <f>IFERROR('p.8-9'!T70/'p.8-9'!$H70-1,0)</f>
        <v>-0.86347478856964222</v>
      </c>
      <c r="Q70" s="22"/>
    </row>
    <row r="71" spans="2:17" x14ac:dyDescent="0.2">
      <c r="B71" s="12">
        <f>MAX(B$11:B70)+1</f>
        <v>45</v>
      </c>
      <c r="C71" s="2"/>
      <c r="D71" s="27" t="s">
        <v>70</v>
      </c>
      <c r="E71" s="12"/>
      <c r="F71" s="47">
        <f>IFERROR('p.8-9'!J71/'p.8-9'!$H71-1,0)</f>
        <v>0.682789831585219</v>
      </c>
      <c r="G71" s="22"/>
      <c r="H71" s="47">
        <f>IFERROR('p.8-9'!L71/'p.8-9'!$H71-1,0)</f>
        <v>0.81931755413106</v>
      </c>
      <c r="I71" s="22"/>
      <c r="J71" s="47">
        <f>IFERROR('p.8-9'!N71/'p.8-9'!$H71-1,0)</f>
        <v>0.97573354574307158</v>
      </c>
      <c r="K71" s="22"/>
      <c r="L71" s="47">
        <f>IFERROR('p.8-9'!P71/'p.8-9'!$H71-1,0)</f>
        <v>0.23238212300746919</v>
      </c>
      <c r="M71" s="22"/>
      <c r="N71" s="47">
        <f>IFERROR('p.8-9'!R71/'p.8-9'!$H71-1,0)</f>
        <v>0.24350891035321354</v>
      </c>
      <c r="O71" s="22"/>
      <c r="P71" s="47">
        <f>IFERROR('p.8-9'!T71/'p.8-9'!$H71-1,0)</f>
        <v>0.16684537154375567</v>
      </c>
      <c r="Q71" s="22"/>
    </row>
    <row r="72" spans="2:17" x14ac:dyDescent="0.2">
      <c r="B72" s="12">
        <f>MAX(B$11:B71)+1</f>
        <v>46</v>
      </c>
      <c r="C72" s="2"/>
      <c r="D72" s="27" t="s">
        <v>71</v>
      </c>
      <c r="E72" s="12"/>
      <c r="F72" s="47">
        <f>IFERROR('p.8-9'!J72/'p.8-9'!$H72-1,0)</f>
        <v>0.80567823955274509</v>
      </c>
      <c r="G72" s="22"/>
      <c r="H72" s="47">
        <f>IFERROR('p.8-9'!L72/'p.8-9'!$H72-1,0)</f>
        <v>0.76183250613231168</v>
      </c>
      <c r="I72" s="22"/>
      <c r="J72" s="47">
        <f>IFERROR('p.8-9'!N72/'p.8-9'!$H72-1,0)</f>
        <v>1.0101317029583328</v>
      </c>
      <c r="K72" s="22"/>
      <c r="L72" s="47">
        <f>IFERROR('p.8-9'!P72/'p.8-9'!$H72-1,0)</f>
        <v>0.2668759393489375</v>
      </c>
      <c r="M72" s="22"/>
      <c r="N72" s="47">
        <f>IFERROR('p.8-9'!R72/'p.8-9'!$H72-1,0)</f>
        <v>0.15737066308914183</v>
      </c>
      <c r="O72" s="22"/>
      <c r="P72" s="47">
        <f>IFERROR('p.8-9'!T72/'p.8-9'!$H72-1,0)</f>
        <v>-2.7330755285377428E-2</v>
      </c>
      <c r="Q72" s="22"/>
    </row>
    <row r="73" spans="2:17" x14ac:dyDescent="0.2">
      <c r="B73" s="12">
        <f>MAX(B$11:B72)+1</f>
        <v>47</v>
      </c>
      <c r="C73" s="2"/>
      <c r="D73" s="27" t="s">
        <v>83</v>
      </c>
      <c r="E73" s="12"/>
      <c r="F73" s="47">
        <f>IFERROR('p.8-9'!J73/'p.8-9'!$H73-1,0)</f>
        <v>0.54208357244856775</v>
      </c>
      <c r="G73" s="22"/>
      <c r="H73" s="47">
        <f>IFERROR('p.8-9'!L73/'p.8-9'!$H73-1,0)</f>
        <v>0.69555946678971292</v>
      </c>
      <c r="I73" s="22"/>
      <c r="J73" s="47">
        <f>IFERROR('p.8-9'!N73/'p.8-9'!$H73-1,0)</f>
        <v>0.862645536602487</v>
      </c>
      <c r="K73" s="22"/>
      <c r="L73" s="47">
        <f>IFERROR('p.8-9'!P73/'p.8-9'!$H73-1,0)</f>
        <v>4.2043410023760108E-2</v>
      </c>
      <c r="M73" s="22"/>
      <c r="N73" s="47">
        <f>IFERROR('p.8-9'!R73/'p.8-9'!$H73-1,0)</f>
        <v>5.7848321531854152E-2</v>
      </c>
      <c r="O73" s="22"/>
      <c r="P73" s="47">
        <f>IFERROR('p.8-9'!T73/'p.8-9'!$H73-1,0)</f>
        <v>-3.3392987751886372E-2</v>
      </c>
      <c r="Q73" s="22"/>
    </row>
    <row r="74" spans="2:17" x14ac:dyDescent="0.2">
      <c r="B74" s="12">
        <f>MAX(B$11:B73)+1</f>
        <v>48</v>
      </c>
      <c r="C74" s="2"/>
      <c r="D74" s="27" t="s">
        <v>84</v>
      </c>
      <c r="E74" s="12"/>
      <c r="F74" s="47">
        <f>IFERROR('p.8-9'!J74/'p.8-9'!$H74-1,0)</f>
        <v>0.95608796150132136</v>
      </c>
      <c r="G74" s="22"/>
      <c r="H74" s="47">
        <f>IFERROR('p.8-9'!L74/'p.8-9'!$H74-1,0)</f>
        <v>0.8893106262073005</v>
      </c>
      <c r="I74" s="22"/>
      <c r="J74" s="47">
        <f>IFERROR('p.8-9'!N74/'p.8-9'!$H74-1,0)</f>
        <v>1.1718061432227129</v>
      </c>
      <c r="K74" s="22"/>
      <c r="L74" s="47">
        <f>IFERROR('p.8-9'!P74/'p.8-9'!$H74-1,0)</f>
        <v>0.32449223062529797</v>
      </c>
      <c r="M74" s="22"/>
      <c r="N74" s="47">
        <f>IFERROR('p.8-9'!R74/'p.8-9'!$H74-1,0)</f>
        <v>0.1960710218162387</v>
      </c>
      <c r="O74" s="22"/>
      <c r="P74" s="47">
        <f>IFERROR('p.8-9'!T74/'p.8-9'!$H74-1,0)</f>
        <v>-1.9003377936307908E-2</v>
      </c>
      <c r="Q74" s="22"/>
    </row>
    <row r="75" spans="2:17" x14ac:dyDescent="0.2">
      <c r="B75" s="12">
        <f>MAX(B$11:B74)+1</f>
        <v>49</v>
      </c>
      <c r="C75" s="2"/>
      <c r="D75" s="27" t="s">
        <v>15</v>
      </c>
      <c r="E75" s="12"/>
      <c r="F75" s="47">
        <f>IFERROR('p.8-9'!J75/'p.8-9'!$H75-1,0)</f>
        <v>0.19365427136167823</v>
      </c>
      <c r="G75" s="22"/>
      <c r="H75" s="47">
        <f>IFERROR('p.8-9'!L75/'p.8-9'!$H75-1,0)</f>
        <v>0.26854270717136153</v>
      </c>
      <c r="I75" s="22"/>
      <c r="J75" s="47">
        <f>IFERROR('p.8-9'!N75/'p.8-9'!$H75-1,0)</f>
        <v>0.33510547438181137</v>
      </c>
      <c r="K75" s="22"/>
      <c r="L75" s="47">
        <f>IFERROR('p.8-9'!P75/'p.8-9'!$H75-1,0)</f>
        <v>-4.682109444507998E-2</v>
      </c>
      <c r="M75" s="22"/>
      <c r="N75" s="47">
        <f>IFERROR('p.8-9'!R75/'p.8-9'!$H75-1,0)</f>
        <v>1.7837290196145217E-2</v>
      </c>
      <c r="O75" s="22"/>
      <c r="P75" s="47">
        <f>IFERROR('p.8-9'!T75/'p.8-9'!$H75-1,0)</f>
        <v>-1.2947880759874297E-2</v>
      </c>
      <c r="Q75" s="22"/>
    </row>
    <row r="76" spans="2:17" x14ac:dyDescent="0.2">
      <c r="B76" s="12">
        <f>MAX(B$11:B75)+1</f>
        <v>50</v>
      </c>
      <c r="D76" s="27" t="s">
        <v>64</v>
      </c>
      <c r="E76" s="12"/>
      <c r="F76" s="47">
        <f>IFERROR('p.8-9'!J76/'p.8-9'!$H76-1,0)</f>
        <v>0.16042314905634059</v>
      </c>
      <c r="G76" s="22"/>
      <c r="H76" s="47">
        <f>IFERROR('p.8-9'!L76/'p.8-9'!$H76-1,0)</f>
        <v>3.7928631735822487</v>
      </c>
      <c r="I76" s="22"/>
      <c r="J76" s="47">
        <f>IFERROR('p.8-9'!N76/'p.8-9'!$H76-1,0)</f>
        <v>0.13573268330507271</v>
      </c>
      <c r="K76" s="22"/>
      <c r="L76" s="47">
        <f>IFERROR('p.8-9'!P76/'p.8-9'!$H76-1,0)</f>
        <v>0.15141211890465489</v>
      </c>
      <c r="M76" s="22"/>
      <c r="N76" s="47">
        <f>IFERROR('p.8-9'!R76/'p.8-9'!$H76-1,0)</f>
        <v>0.89103605146487586</v>
      </c>
      <c r="O76" s="22"/>
      <c r="P76" s="47">
        <f>IFERROR('p.8-9'!T76/'p.8-9'!$H76-1,0)</f>
        <v>0.16172194575862298</v>
      </c>
      <c r="Q76" s="22"/>
    </row>
    <row r="77" spans="2:17" x14ac:dyDescent="0.2">
      <c r="B77" s="12">
        <f>MAX(B$11:B76)+1</f>
        <v>51</v>
      </c>
      <c r="D77" s="27" t="s">
        <v>65</v>
      </c>
      <c r="E77" s="12"/>
      <c r="F77" s="47">
        <f>IFERROR('p.8-9'!J77/'p.8-9'!$H77-1,0)</f>
        <v>-9.7745609289298874E-2</v>
      </c>
      <c r="G77" s="22"/>
      <c r="H77" s="47">
        <f>IFERROR('p.8-9'!L77/'p.8-9'!$H77-1,0)</f>
        <v>1.0161538108175434</v>
      </c>
      <c r="I77" s="22"/>
      <c r="J77" s="47">
        <f>IFERROR('p.8-9'!N77/'p.8-9'!$H77-1,0)</f>
        <v>-9.7745613095130746E-2</v>
      </c>
      <c r="K77" s="22"/>
      <c r="L77" s="47">
        <f>IFERROR('p.8-9'!P77/'p.8-9'!$H77-1,0)</f>
        <v>-0.11745116807842981</v>
      </c>
      <c r="M77" s="22"/>
      <c r="N77" s="47">
        <f>IFERROR('p.8-9'!R77/'p.8-9'!$H77-1,0)</f>
        <v>7.9779208368192966E-2</v>
      </c>
      <c r="O77" s="22"/>
      <c r="P77" s="47">
        <f>IFERROR('p.8-9'!T77/'p.8-9'!$H77-1,0)</f>
        <v>-9.7745561878562537E-2</v>
      </c>
      <c r="Q77" s="22"/>
    </row>
    <row r="78" spans="2:17" x14ac:dyDescent="0.2">
      <c r="B78" s="12">
        <f>MAX(B$11:B77)+1</f>
        <v>52</v>
      </c>
      <c r="D78" s="27" t="s">
        <v>66</v>
      </c>
      <c r="E78" s="12"/>
      <c r="F78" s="47">
        <f>IFERROR('p.8-9'!J78/'p.8-9'!$H78-1,0)</f>
        <v>-2.1328302577424463E-2</v>
      </c>
      <c r="G78" s="22"/>
      <c r="H78" s="47">
        <f>IFERROR('p.8-9'!L78/'p.8-9'!$H78-1,0)</f>
        <v>3.245735108773224</v>
      </c>
      <c r="I78" s="22"/>
      <c r="J78" s="47">
        <f>IFERROR('p.8-9'!N78/'p.8-9'!$H78-1,0)</f>
        <v>-4.5719079677871033E-2</v>
      </c>
      <c r="K78" s="22"/>
      <c r="L78" s="47">
        <f>IFERROR('p.8-9'!P78/'p.8-9'!$H78-1,0)</f>
        <v>-3.2102994014960973E-2</v>
      </c>
      <c r="M78" s="22"/>
      <c r="N78" s="47">
        <f>IFERROR('p.8-9'!R78/'p.8-9'!$H78-1,0)</f>
        <v>0.66948837976185693</v>
      </c>
      <c r="O78" s="22"/>
      <c r="P78" s="47">
        <f>IFERROR('p.8-9'!T78/'p.8-9'!$H78-1,0)</f>
        <v>-2.0357895618776767E-2</v>
      </c>
      <c r="Q78" s="22"/>
    </row>
    <row r="79" spans="2:17" x14ac:dyDescent="0.2">
      <c r="B79" s="12">
        <f>MAX(B$11:B78)+1</f>
        <v>53</v>
      </c>
      <c r="D79" s="27" t="s">
        <v>67</v>
      </c>
      <c r="E79" s="12"/>
      <c r="F79" s="47">
        <f>IFERROR('p.8-9'!J79/'p.8-9'!$H79-1,0)</f>
        <v>3.5347641856993128E-2</v>
      </c>
      <c r="G79" s="22"/>
      <c r="H79" s="47">
        <f>IFERROR('p.8-9'!L79/'p.8-9'!$H79-1,0)</f>
        <v>8.9423420022528912</v>
      </c>
      <c r="I79" s="22"/>
      <c r="J79" s="47">
        <f>IFERROR('p.8-9'!N79/'p.8-9'!$H79-1,0)</f>
        <v>3.5347592816783457E-2</v>
      </c>
      <c r="K79" s="22"/>
      <c r="L79" s="47">
        <f>IFERROR('p.8-9'!P79/'p.8-9'!$H79-1,0)</f>
        <v>1.5642037833481393E-2</v>
      </c>
      <c r="M79" s="22"/>
      <c r="N79" s="47">
        <f>IFERROR('p.8-9'!R79/'p.8-9'!$H79-1,0)</f>
        <v>2.3697404662589947</v>
      </c>
      <c r="O79" s="22"/>
      <c r="P79" s="47">
        <f>IFERROR('p.8-9'!T79/'p.8-9'!$H79-1,0)</f>
        <v>3.5347644033353554E-2</v>
      </c>
      <c r="Q79" s="22"/>
    </row>
    <row r="80" spans="2:17" x14ac:dyDescent="0.2">
      <c r="B80" s="12">
        <f>MAX(B$11:B79)+1</f>
        <v>54</v>
      </c>
      <c r="D80" s="27" t="s">
        <v>16</v>
      </c>
      <c r="E80" s="12"/>
      <c r="F80" s="47">
        <f>IFERROR('p.8-9'!J80/'p.8-9'!$H80-1,0)</f>
        <v>9.0876713920517993E-4</v>
      </c>
      <c r="G80" s="22"/>
      <c r="H80" s="47">
        <f>IFERROR('p.8-9'!L80/'p.8-9'!$H80-1,0)</f>
        <v>2.7728274520407186</v>
      </c>
      <c r="I80" s="22"/>
      <c r="J80" s="47">
        <f>IFERROR('p.8-9'!N80/'p.8-9'!$H80-1,0)</f>
        <v>3.4719014206498811E-2</v>
      </c>
      <c r="K80" s="22"/>
      <c r="L80" s="47">
        <f>IFERROR('p.8-9'!P80/'p.8-9'!$H80-1,0)</f>
        <v>-4.0744533935518357E-3</v>
      </c>
      <c r="M80" s="22"/>
      <c r="N80" s="47">
        <f>IFERROR('p.8-9'!R80/'p.8-9'!$H80-1,0)</f>
        <v>0.32694916148019226</v>
      </c>
      <c r="O80" s="22"/>
      <c r="P80" s="47">
        <f>IFERROR('p.8-9'!T80/'p.8-9'!$H80-1,0)</f>
        <v>4.3740149761521963E-3</v>
      </c>
      <c r="Q80" s="22"/>
    </row>
    <row r="81" spans="2:17" x14ac:dyDescent="0.2">
      <c r="B81" s="12">
        <f>MAX(B$11:B80)+1</f>
        <v>55</v>
      </c>
      <c r="C81" s="2"/>
      <c r="D81" s="2" t="s">
        <v>39</v>
      </c>
      <c r="F81" s="48">
        <f>IFERROR('p.8-9'!J81/'p.8-9'!$H81-1,0)</f>
        <v>5.6045639652575474E-2</v>
      </c>
      <c r="G81" s="20"/>
      <c r="H81" s="48">
        <f>IFERROR('p.8-9'!L81/'p.8-9'!$H81-1,0)</f>
        <v>0.10517836199498354</v>
      </c>
      <c r="I81" s="20"/>
      <c r="J81" s="48">
        <f>IFERROR('p.8-9'!N81/'p.8-9'!$H81-1,0)</f>
        <v>5.9430463148850032E-2</v>
      </c>
      <c r="K81" s="20"/>
      <c r="L81" s="48">
        <f>IFERROR('p.8-9'!P81/'p.8-9'!$H81-1,0)</f>
        <v>-2.1297234622030259E-2</v>
      </c>
      <c r="M81" s="20"/>
      <c r="N81" s="48">
        <f>IFERROR('p.8-9'!R81/'p.8-9'!$H81-1,0)</f>
        <v>-1.1881378868172643E-2</v>
      </c>
      <c r="O81" s="20"/>
      <c r="P81" s="48">
        <f>IFERROR('p.8-9'!T81/'p.8-9'!$H81-1,0)</f>
        <v>-1.3558327628346745E-2</v>
      </c>
      <c r="Q81" s="20"/>
    </row>
    <row r="82" spans="2:17" x14ac:dyDescent="0.2">
      <c r="B82" s="12"/>
      <c r="C82" s="2"/>
      <c r="D82" s="21"/>
      <c r="E82" s="12"/>
      <c r="F82" s="4"/>
      <c r="G82" s="4"/>
      <c r="H82" s="4"/>
      <c r="I82" s="4"/>
      <c r="J82" s="4"/>
      <c r="K82" s="4"/>
      <c r="L82" s="4"/>
      <c r="M82" s="4"/>
      <c r="N82" s="4"/>
      <c r="O82" s="4"/>
      <c r="P82" s="4"/>
      <c r="Q82" s="4"/>
    </row>
    <row r="83" spans="2:17" x14ac:dyDescent="0.2">
      <c r="B83" s="12">
        <f>MAX(B$11:B82)+1</f>
        <v>56</v>
      </c>
      <c r="C83" s="2"/>
      <c r="D83" s="1" t="s">
        <v>52</v>
      </c>
      <c r="E83" s="12"/>
      <c r="F83" s="48">
        <f>IFERROR('p.8-9'!J83/'p.8-9'!$H83-1,0)</f>
        <v>5.6045639652575474E-2</v>
      </c>
      <c r="G83" s="20"/>
      <c r="H83" s="48">
        <f>IFERROR('p.8-9'!L83/'p.8-9'!$H83-1,0)</f>
        <v>0.10517836199498354</v>
      </c>
      <c r="I83" s="20"/>
      <c r="J83" s="48">
        <f>IFERROR('p.8-9'!N83/'p.8-9'!$H83-1,0)</f>
        <v>5.9430463148850032E-2</v>
      </c>
      <c r="K83" s="20"/>
      <c r="L83" s="48">
        <f>IFERROR('p.8-9'!P83/'p.8-9'!$H83-1,0)</f>
        <v>-2.1297234622030259E-2</v>
      </c>
      <c r="M83" s="20"/>
      <c r="N83" s="48">
        <f>IFERROR('p.8-9'!R83/'p.8-9'!$H83-1,0)</f>
        <v>-1.1881378868172643E-2</v>
      </c>
      <c r="O83" s="20"/>
      <c r="P83" s="48">
        <f>IFERROR('p.8-9'!T83/'p.8-9'!$H83-1,0)</f>
        <v>-1.3558327628346745E-2</v>
      </c>
      <c r="Q83" s="20"/>
    </row>
    <row r="84" spans="2:17" x14ac:dyDescent="0.2">
      <c r="B84" s="3"/>
      <c r="C84" s="2"/>
      <c r="D84" s="12"/>
      <c r="F84" s="19"/>
      <c r="G84" s="25"/>
      <c r="H84" s="19"/>
      <c r="I84" s="25"/>
      <c r="J84" s="19"/>
      <c r="K84" s="25"/>
      <c r="L84" s="19"/>
      <c r="M84" s="25"/>
      <c r="N84" s="19"/>
      <c r="O84" s="25"/>
      <c r="P84" s="19"/>
      <c r="Q84" s="25"/>
    </row>
    <row r="85" spans="2:17" x14ac:dyDescent="0.2">
      <c r="B85" s="12">
        <f>MAX(B$11:B84)+1</f>
        <v>57</v>
      </c>
      <c r="C85" s="2"/>
      <c r="D85" s="10" t="s">
        <v>33</v>
      </c>
      <c r="F85" s="48">
        <f>IFERROR('p.8-9'!J85/'p.8-9'!$H85-1,0)</f>
        <v>-3.0806561912566366E-7</v>
      </c>
      <c r="G85" s="20"/>
      <c r="H85" s="48">
        <f>IFERROR('p.8-9'!L85/'p.8-9'!$H85-1,0)</f>
        <v>-4.0901243159030543E-7</v>
      </c>
      <c r="I85" s="20"/>
      <c r="J85" s="48">
        <f>IFERROR('p.8-9'!N85/'p.8-9'!$H85-1,0)</f>
        <v>-4.2007235501184681E-7</v>
      </c>
      <c r="K85" s="20"/>
      <c r="L85" s="48">
        <f>IFERROR('p.8-9'!P85/'p.8-9'!$H85-1,0)</f>
        <v>-4.2554133972139141E-7</v>
      </c>
      <c r="M85" s="20"/>
      <c r="N85" s="48">
        <f>IFERROR('p.8-9'!R85/'p.8-9'!$H85-1,0)</f>
        <v>-4.2183823045771618E-7</v>
      </c>
      <c r="O85" s="20"/>
      <c r="P85" s="48">
        <f>IFERROR('p.8-9'!T85/'p.8-9'!$H85-1,0)</f>
        <v>-3.9237317095430768E-7</v>
      </c>
      <c r="Q85" s="20"/>
    </row>
    <row r="86" spans="2:17" x14ac:dyDescent="0.2">
      <c r="B86" s="12"/>
      <c r="C86" s="2"/>
      <c r="D86" s="2"/>
      <c r="E86" s="12"/>
    </row>
    <row r="87" spans="2:17" x14ac:dyDescent="0.2">
      <c r="B87" s="12"/>
      <c r="C87" s="2"/>
      <c r="D87" s="26" t="s">
        <v>18</v>
      </c>
      <c r="E87" s="12"/>
      <c r="F87" s="19"/>
      <c r="G87" s="28"/>
      <c r="H87" s="19"/>
      <c r="I87" s="28"/>
      <c r="J87" s="19"/>
      <c r="K87" s="28"/>
      <c r="L87" s="19"/>
      <c r="M87" s="28"/>
      <c r="N87" s="19"/>
      <c r="O87" s="28"/>
      <c r="P87" s="19"/>
      <c r="Q87" s="28"/>
    </row>
    <row r="88" spans="2:17" x14ac:dyDescent="0.2">
      <c r="B88" s="12">
        <f>MAX(B$11:B87)+1</f>
        <v>58</v>
      </c>
      <c r="C88" s="2"/>
      <c r="D88" s="21" t="s">
        <v>28</v>
      </c>
      <c r="F88" s="47">
        <f>IFERROR('p.8-9'!J88/'p.8-9'!$H88-1,0)</f>
        <v>0</v>
      </c>
      <c r="G88" s="22"/>
      <c r="H88" s="47">
        <f>IFERROR('p.8-9'!L88/'p.8-9'!$H88-1,0)</f>
        <v>0</v>
      </c>
      <c r="I88" s="22"/>
      <c r="J88" s="47">
        <f>IFERROR('p.8-9'!N88/'p.8-9'!$H88-1,0)</f>
        <v>0</v>
      </c>
      <c r="K88" s="22"/>
      <c r="L88" s="47">
        <f>IFERROR('p.8-9'!P88/'p.8-9'!$H88-1,0)</f>
        <v>0</v>
      </c>
      <c r="M88" s="22"/>
      <c r="N88" s="47">
        <f>IFERROR('p.8-9'!R88/'p.8-9'!$H88-1,0)</f>
        <v>0</v>
      </c>
      <c r="O88" s="22"/>
      <c r="P88" s="47">
        <f>IFERROR('p.8-9'!T88/'p.8-9'!$H88-1,0)</f>
        <v>0</v>
      </c>
      <c r="Q88" s="22"/>
    </row>
    <row r="89" spans="2:17" x14ac:dyDescent="0.2">
      <c r="B89" s="12">
        <f>MAX(B$11:B88)+1</f>
        <v>59</v>
      </c>
      <c r="C89" s="2"/>
      <c r="D89" s="21" t="s">
        <v>29</v>
      </c>
      <c r="E89" s="12"/>
      <c r="F89" s="47">
        <f>IFERROR('p.8-9'!J89/'p.8-9'!$H89-1,0)</f>
        <v>0</v>
      </c>
      <c r="G89" s="22"/>
      <c r="H89" s="47">
        <f>IFERROR('p.8-9'!L89/'p.8-9'!$H89-1,0)</f>
        <v>0</v>
      </c>
      <c r="I89" s="22"/>
      <c r="J89" s="47">
        <f>IFERROR('p.8-9'!N89/'p.8-9'!$H89-1,0)</f>
        <v>0</v>
      </c>
      <c r="K89" s="22"/>
      <c r="L89" s="47">
        <f>IFERROR('p.8-9'!P89/'p.8-9'!$H89-1,0)</f>
        <v>0</v>
      </c>
      <c r="M89" s="22"/>
      <c r="N89" s="47">
        <f>IFERROR('p.8-9'!R89/'p.8-9'!$H89-1,0)</f>
        <v>0</v>
      </c>
      <c r="O89" s="22"/>
      <c r="P89" s="47">
        <f>IFERROR('p.8-9'!T89/'p.8-9'!$H89-1,0)</f>
        <v>0</v>
      </c>
      <c r="Q89" s="22"/>
    </row>
    <row r="90" spans="2:17" x14ac:dyDescent="0.2">
      <c r="B90" s="12">
        <f>MAX(B$11:B89)+1</f>
        <v>60</v>
      </c>
      <c r="C90" s="2"/>
      <c r="D90" s="21" t="s">
        <v>25</v>
      </c>
      <c r="F90" s="47">
        <f>IFERROR('p.8-9'!J90/'p.8-9'!$H90-1,0)</f>
        <v>0</v>
      </c>
      <c r="G90" s="22"/>
      <c r="H90" s="47">
        <f>IFERROR('p.8-9'!L90/'p.8-9'!$H90-1,0)</f>
        <v>0</v>
      </c>
      <c r="I90" s="22"/>
      <c r="J90" s="47">
        <f>IFERROR('p.8-9'!N90/'p.8-9'!$H90-1,0)</f>
        <v>0</v>
      </c>
      <c r="K90" s="22"/>
      <c r="L90" s="47">
        <f>IFERROR('p.8-9'!P90/'p.8-9'!$H90-1,0)</f>
        <v>0</v>
      </c>
      <c r="M90" s="22"/>
      <c r="N90" s="47">
        <f>IFERROR('p.8-9'!R90/'p.8-9'!$H90-1,0)</f>
        <v>0</v>
      </c>
      <c r="O90" s="22"/>
      <c r="P90" s="47">
        <f>IFERROR('p.8-9'!T90/'p.8-9'!$H90-1,0)</f>
        <v>0</v>
      </c>
      <c r="Q90" s="22"/>
    </row>
    <row r="91" spans="2:17" x14ac:dyDescent="0.2">
      <c r="B91" s="12">
        <f>MAX(B$11:B90)+1</f>
        <v>61</v>
      </c>
      <c r="C91" s="2"/>
      <c r="D91" s="27" t="s">
        <v>32</v>
      </c>
      <c r="E91" s="12"/>
      <c r="F91" s="47">
        <f>IFERROR('p.8-9'!J91/'p.8-9'!$H91-1,0)</f>
        <v>-1.3710333692795729E-6</v>
      </c>
      <c r="G91" s="22"/>
      <c r="H91" s="47">
        <f>IFERROR('p.8-9'!L91/'p.8-9'!$H91-1,0)</f>
        <v>-1.3710333692795729E-6</v>
      </c>
      <c r="I91" s="22"/>
      <c r="J91" s="47">
        <f>IFERROR('p.8-9'!N91/'p.8-9'!$H91-1,0)</f>
        <v>-1.3710333692795729E-6</v>
      </c>
      <c r="K91" s="22"/>
      <c r="L91" s="47">
        <f>IFERROR('p.8-9'!P91/'p.8-9'!$H91-1,0)</f>
        <v>-1.3710333692795729E-6</v>
      </c>
      <c r="M91" s="22"/>
      <c r="N91" s="47">
        <f>IFERROR('p.8-9'!R91/'p.8-9'!$H91-1,0)</f>
        <v>-1.3710333692795729E-6</v>
      </c>
      <c r="O91" s="22"/>
      <c r="P91" s="47">
        <f>IFERROR('p.8-9'!T91/'p.8-9'!$H91-1,0)</f>
        <v>-1.3710333692795729E-6</v>
      </c>
      <c r="Q91" s="22"/>
    </row>
    <row r="92" spans="2:17" x14ac:dyDescent="0.2">
      <c r="B92" s="12">
        <f>MAX(B$11:B91)+1</f>
        <v>62</v>
      </c>
      <c r="C92" s="2"/>
      <c r="D92" s="27" t="s">
        <v>21</v>
      </c>
      <c r="E92" s="29"/>
      <c r="F92" s="47">
        <f>IFERROR('p.8-9'!J92/'p.8-9'!$H92-1,0)</f>
        <v>-1.2474622759217624E-6</v>
      </c>
      <c r="G92" s="22"/>
      <c r="H92" s="47">
        <f>IFERROR('p.8-9'!L92/'p.8-9'!$H92-1,0)</f>
        <v>-1.2474622759217624E-6</v>
      </c>
      <c r="I92" s="22"/>
      <c r="J92" s="47">
        <f>IFERROR('p.8-9'!N92/'p.8-9'!$H92-1,0)</f>
        <v>-1.2474622759217624E-6</v>
      </c>
      <c r="K92" s="22"/>
      <c r="L92" s="47">
        <f>IFERROR('p.8-9'!P92/'p.8-9'!$H92-1,0)</f>
        <v>-1.2474622759217624E-6</v>
      </c>
      <c r="M92" s="22"/>
      <c r="N92" s="47">
        <f>IFERROR('p.8-9'!R92/'p.8-9'!$H92-1,0)</f>
        <v>-1.2474622759217624E-6</v>
      </c>
      <c r="O92" s="22"/>
      <c r="P92" s="47">
        <f>IFERROR('p.8-9'!T92/'p.8-9'!$H92-1,0)</f>
        <v>-1.2474622759217624E-6</v>
      </c>
      <c r="Q92" s="22"/>
    </row>
    <row r="93" spans="2:17" x14ac:dyDescent="0.2">
      <c r="B93" s="12">
        <f>MAX(B$11:B92)+1</f>
        <v>63</v>
      </c>
      <c r="C93" s="2"/>
      <c r="D93" s="27" t="s">
        <v>31</v>
      </c>
      <c r="E93" s="12"/>
      <c r="F93" s="47">
        <f>IFERROR('p.8-9'!J93/'p.8-9'!$H93-1,0)</f>
        <v>-2.5678878727841692E-6</v>
      </c>
      <c r="G93" s="22"/>
      <c r="H93" s="47">
        <f>IFERROR('p.8-9'!L93/'p.8-9'!$H93-1,0)</f>
        <v>-2.5678878727841692E-6</v>
      </c>
      <c r="I93" s="22"/>
      <c r="J93" s="47">
        <f>IFERROR('p.8-9'!N93/'p.8-9'!$H93-1,0)</f>
        <v>-2.5678878727841692E-6</v>
      </c>
      <c r="K93" s="22"/>
      <c r="L93" s="47">
        <f>IFERROR('p.8-9'!P93/'p.8-9'!$H93-1,0)</f>
        <v>-2.5678878727841692E-6</v>
      </c>
      <c r="M93" s="22"/>
      <c r="N93" s="47">
        <f>IFERROR('p.8-9'!R93/'p.8-9'!$H93-1,0)</f>
        <v>-2.5678878727841692E-6</v>
      </c>
      <c r="O93" s="22"/>
      <c r="P93" s="47">
        <f>IFERROR('p.8-9'!T93/'p.8-9'!$H93-1,0)</f>
        <v>-2.5678878727841692E-6</v>
      </c>
      <c r="Q93" s="22"/>
    </row>
    <row r="94" spans="2:17" x14ac:dyDescent="0.2">
      <c r="B94" s="12">
        <f>MAX(B$11:B93)+1</f>
        <v>64</v>
      </c>
      <c r="C94" s="2"/>
      <c r="D94" s="27" t="s">
        <v>19</v>
      </c>
      <c r="E94" s="12"/>
      <c r="F94" s="47">
        <f>IFERROR('p.8-9'!J94/'p.8-9'!$H94-1,0)</f>
        <v>-1.5338998179403873E-6</v>
      </c>
      <c r="G94" s="22"/>
      <c r="H94" s="47">
        <f>IFERROR('p.8-9'!L94/'p.8-9'!$H94-1,0)</f>
        <v>-1.5338998179403873E-6</v>
      </c>
      <c r="I94" s="22"/>
      <c r="J94" s="47">
        <f>IFERROR('p.8-9'!N94/'p.8-9'!$H94-1,0)</f>
        <v>-1.533899817829365E-6</v>
      </c>
      <c r="K94" s="22"/>
      <c r="L94" s="47">
        <f>IFERROR('p.8-9'!P94/'p.8-9'!$H94-1,0)</f>
        <v>-1.5338998179403873E-6</v>
      </c>
      <c r="M94" s="22"/>
      <c r="N94" s="47">
        <f>IFERROR('p.8-9'!R94/'p.8-9'!$H94-1,0)</f>
        <v>-1.5338998179403873E-6</v>
      </c>
      <c r="O94" s="22"/>
      <c r="P94" s="47">
        <f>IFERROR('p.8-9'!T94/'p.8-9'!$H94-1,0)</f>
        <v>-1.5338998179403873E-6</v>
      </c>
      <c r="Q94" s="22"/>
    </row>
    <row r="95" spans="2:17" x14ac:dyDescent="0.2">
      <c r="B95" s="12">
        <f>MAX(B$11:B94)+1</f>
        <v>65</v>
      </c>
      <c r="D95" s="27" t="s">
        <v>20</v>
      </c>
      <c r="E95" s="29"/>
      <c r="F95" s="47">
        <f>IFERROR('p.8-9'!J95/'p.8-9'!$H95-1,0)</f>
        <v>-3.2000800082987446E-3</v>
      </c>
      <c r="G95" s="22"/>
      <c r="H95" s="47">
        <f>IFERROR('p.8-9'!L95/'p.8-9'!$H95-1,0)</f>
        <v>6.0465599740822107E-3</v>
      </c>
      <c r="I95" s="22"/>
      <c r="J95" s="47">
        <f>IFERROR('p.8-9'!N95/'p.8-9'!$H95-1,0)</f>
        <v>6.0465599740822107E-3</v>
      </c>
      <c r="K95" s="22"/>
      <c r="L95" s="47">
        <f>IFERROR('p.8-9'!P95/'p.8-9'!$H95-1,0)</f>
        <v>6.0465599740822107E-3</v>
      </c>
      <c r="M95" s="22"/>
      <c r="N95" s="47">
        <f>IFERROR('p.8-9'!R95/'p.8-9'!$H95-1,0)</f>
        <v>3.9917510891083197E-3</v>
      </c>
      <c r="O95" s="22"/>
      <c r="P95" s="47">
        <f>IFERROR('p.8-9'!T95/'p.8-9'!$H95-1,0)</f>
        <v>5.4301173085906651E-3</v>
      </c>
      <c r="Q95" s="22"/>
    </row>
    <row r="96" spans="2:17" x14ac:dyDescent="0.2">
      <c r="B96" s="12">
        <f>MAX(B$11:B95)+1</f>
        <v>66</v>
      </c>
      <c r="D96" s="2" t="s">
        <v>22</v>
      </c>
      <c r="F96" s="48">
        <f>IFERROR('p.8-9'!J96/'p.8-9'!$H96-1,0)</f>
        <v>-8.8919033821577287E-6</v>
      </c>
      <c r="G96" s="20"/>
      <c r="H96" s="48">
        <f>IFERROR('p.8-9'!L96/'p.8-9'!$H96-1,0)</f>
        <v>1.288202358895596E-5</v>
      </c>
      <c r="I96" s="20"/>
      <c r="J96" s="48">
        <f>IFERROR('p.8-9'!N96/'p.8-9'!$H96-1,0)</f>
        <v>1.288202358895596E-5</v>
      </c>
      <c r="K96" s="20"/>
      <c r="L96" s="48">
        <f>IFERROR('p.8-9'!P96/'p.8-9'!$H96-1,0)</f>
        <v>1.288202358895596E-5</v>
      </c>
      <c r="M96" s="20"/>
      <c r="N96" s="48">
        <f>IFERROR('p.8-9'!R96/'p.8-9'!$H96-1,0)</f>
        <v>8.0433731510787254E-6</v>
      </c>
      <c r="O96" s="20"/>
      <c r="P96" s="48">
        <f>IFERROR('p.8-9'!T96/'p.8-9'!$H96-1,0)</f>
        <v>1.1430428457526176E-5</v>
      </c>
      <c r="Q96" s="20"/>
    </row>
    <row r="97" spans="2:17" x14ac:dyDescent="0.2">
      <c r="B97" s="12"/>
      <c r="C97" s="2"/>
      <c r="G97" s="30"/>
      <c r="I97" s="30"/>
      <c r="K97" s="30"/>
      <c r="M97" s="30"/>
      <c r="O97" s="30"/>
      <c r="Q97" s="30"/>
    </row>
    <row r="98" spans="2:17" x14ac:dyDescent="0.2">
      <c r="B98" s="12">
        <f>MAX(B$11:B97)+1</f>
        <v>67</v>
      </c>
      <c r="C98" s="2"/>
      <c r="D98" s="31" t="s">
        <v>30</v>
      </c>
      <c r="F98" s="47">
        <f>IFERROR('p.8-9'!J98/'p.8-9'!$H98-1,0)</f>
        <v>0</v>
      </c>
      <c r="G98" s="24"/>
      <c r="H98" s="47">
        <f>IFERROR('p.8-9'!L98/'p.8-9'!$H98-1,0)</f>
        <v>0</v>
      </c>
      <c r="I98" s="24"/>
      <c r="J98" s="47">
        <f>IFERROR('p.8-9'!N98/'p.8-9'!$H98-1,0)</f>
        <v>0</v>
      </c>
      <c r="K98" s="24"/>
      <c r="L98" s="47">
        <f>IFERROR('p.8-9'!P98/'p.8-9'!$H98-1,0)</f>
        <v>0</v>
      </c>
      <c r="M98" s="24"/>
      <c r="N98" s="47">
        <f>IFERROR('p.8-9'!R98/'p.8-9'!$H98-1,0)</f>
        <v>0</v>
      </c>
      <c r="O98" s="24"/>
      <c r="P98" s="47">
        <f>IFERROR('p.8-9'!T98/'p.8-9'!$H98-1,0)</f>
        <v>0</v>
      </c>
      <c r="Q98" s="24"/>
    </row>
    <row r="99" spans="2:17" x14ac:dyDescent="0.2">
      <c r="G99" s="30"/>
      <c r="I99" s="30"/>
      <c r="K99" s="30"/>
      <c r="M99" s="30"/>
      <c r="O99" s="30"/>
      <c r="Q99" s="30"/>
    </row>
    <row r="100" spans="2:17" ht="13.5" thickBot="1" x14ac:dyDescent="0.25">
      <c r="B100" s="12">
        <f>MAX(B$11:B99)+1</f>
        <v>68</v>
      </c>
      <c r="C100" s="2"/>
      <c r="D100" s="10" t="s">
        <v>23</v>
      </c>
      <c r="F100" s="49">
        <f>IFERROR('p.8-9'!J100/'p.8-9'!$H100-1,0)</f>
        <v>-3.8403475488557604E-7</v>
      </c>
      <c r="G100" s="20"/>
      <c r="H100" s="49">
        <f>IFERROR('p.8-9'!L100/'p.8-9'!$H100-1,0)</f>
        <v>-2.9138340029710719E-7</v>
      </c>
      <c r="I100" s="20"/>
      <c r="J100" s="49">
        <f>IFERROR('p.8-9'!N100/'p.8-9'!$H100-1,0)</f>
        <v>-3.0234544057261559E-7</v>
      </c>
      <c r="K100" s="20"/>
      <c r="L100" s="49">
        <f>IFERROR('p.8-9'!P100/'p.8-9'!$H100-1,0)</f>
        <v>-3.8913025635078924E-7</v>
      </c>
      <c r="M100" s="20"/>
      <c r="N100" s="49">
        <f>IFERROR('p.8-9'!R100/'p.8-9'!$H100-1,0)</f>
        <v>-3.4691896810823408E-7</v>
      </c>
      <c r="O100" s="20"/>
      <c r="P100" s="49">
        <f>IFERROR('p.8-9'!T100/'p.8-9'!$H100-1,0)</f>
        <v>-2.8773838534057461E-7</v>
      </c>
      <c r="Q100" s="20"/>
    </row>
    <row r="101" spans="2:17" ht="11.65" customHeight="1" thickTop="1" x14ac:dyDescent="0.2">
      <c r="E101" s="2"/>
      <c r="F101" s="3"/>
      <c r="G101" s="3"/>
      <c r="H101" s="3"/>
      <c r="I101" s="3"/>
      <c r="J101" s="3"/>
      <c r="K101" s="3"/>
      <c r="L101" s="3"/>
      <c r="M101" s="3"/>
      <c r="N101" s="3"/>
      <c r="O101" s="3"/>
      <c r="P101" s="3"/>
      <c r="Q101" s="3"/>
    </row>
    <row r="102" spans="2:17" ht="11.65" customHeight="1" x14ac:dyDescent="0.2">
      <c r="B102" s="32"/>
      <c r="C102" s="2"/>
      <c r="D102" s="3"/>
      <c r="E102" s="3"/>
    </row>
    <row r="103" spans="2:17" ht="11.65" customHeight="1" x14ac:dyDescent="0.2">
      <c r="B103" s="32" t="s">
        <v>43</v>
      </c>
      <c r="C103" s="2"/>
      <c r="D103" s="3"/>
    </row>
    <row r="104" spans="2:17" x14ac:dyDescent="0.2">
      <c r="B104" s="56" t="s">
        <v>42</v>
      </c>
      <c r="D104" s="1" t="s">
        <v>144</v>
      </c>
    </row>
  </sheetData>
  <mergeCells count="2">
    <mergeCell ref="A2:P2"/>
    <mergeCell ref="A3:P3"/>
  </mergeCells>
  <pageMargins left="1.2" right="0.7" top="0.75" bottom="0.75" header="0.3" footer="0.3"/>
  <pageSetup scale="57" firstPageNumber="20" fitToHeight="2" orientation="landscape" blackAndWhite="1" useFirstPageNumber="1" r:id="rId1"/>
  <headerFooter alignWithMargins="0">
    <oddHeader>&amp;R&amp;"Arial,Regular"&amp;10Filed: 2025-02-28
EB-2025-0064
Phase 3 Exhibit 7
Tab 0
Schedule 1
Attachment 2
Page &amp;P of 21</oddHeader>
  </headerFooter>
  <rowBreaks count="1" manualBreakCount="1">
    <brk id="62" min="1"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F4F13-1749-4342-8BD7-DFA3587E9942}">
  <dimension ref="B1:Q43"/>
  <sheetViews>
    <sheetView view="pageLayout" topLeftCell="A14" zoomScaleNormal="80" zoomScaleSheetLayoutView="100" workbookViewId="0"/>
  </sheetViews>
  <sheetFormatPr defaultColWidth="9.140625" defaultRowHeight="12.75" x14ac:dyDescent="0.2"/>
  <cols>
    <col min="1" max="1" width="1.7109375" style="33" customWidth="1"/>
    <col min="2" max="2" width="4.5703125" style="34" customWidth="1"/>
    <col min="3" max="3" width="1.7109375" style="33" customWidth="1"/>
    <col min="4" max="4" width="47.5703125" style="33" customWidth="1"/>
    <col min="5" max="5" width="1.7109375" style="33" customWidth="1"/>
    <col min="6" max="7" width="13.28515625" style="33" customWidth="1"/>
    <col min="8" max="8" width="1.7109375" style="33" customWidth="1"/>
    <col min="9" max="9" width="13.28515625" style="33" customWidth="1"/>
    <col min="10" max="10" width="1.7109375" style="33" customWidth="1"/>
    <col min="11" max="12" width="13.28515625" style="33" customWidth="1"/>
    <col min="13" max="13" width="1.7109375" style="33" customWidth="1"/>
    <col min="14" max="14" width="13.28515625" style="33" customWidth="1"/>
    <col min="15" max="15" width="1.7109375" style="33" customWidth="1"/>
    <col min="16" max="16" width="13.28515625" style="33" customWidth="1"/>
    <col min="17" max="17" width="1.7109375" style="33" customWidth="1"/>
    <col min="18" max="16384" width="9.140625" style="33"/>
  </cols>
  <sheetData>
    <row r="1" spans="2:17" ht="55.9" customHeight="1" x14ac:dyDescent="0.2">
      <c r="B1" s="78" t="s">
        <v>109</v>
      </c>
      <c r="C1" s="78"/>
      <c r="D1" s="78"/>
      <c r="E1" s="78"/>
      <c r="F1" s="78"/>
      <c r="G1" s="78"/>
      <c r="H1" s="78"/>
      <c r="I1" s="78"/>
      <c r="J1" s="78"/>
      <c r="K1" s="78"/>
      <c r="L1" s="78"/>
      <c r="M1" s="78"/>
      <c r="N1" s="78"/>
      <c r="O1" s="78"/>
      <c r="P1" s="78"/>
      <c r="Q1" s="51"/>
    </row>
    <row r="2" spans="2:17" x14ac:dyDescent="0.2">
      <c r="B2" s="78" t="s">
        <v>92</v>
      </c>
      <c r="C2" s="78"/>
      <c r="D2" s="78"/>
      <c r="E2" s="78"/>
      <c r="F2" s="78"/>
      <c r="G2" s="78"/>
      <c r="H2" s="78"/>
      <c r="I2" s="78"/>
      <c r="J2" s="78"/>
      <c r="K2" s="78"/>
      <c r="L2" s="78"/>
      <c r="M2" s="78"/>
      <c r="N2" s="78"/>
      <c r="O2" s="78"/>
      <c r="P2" s="78"/>
      <c r="Q2" s="51"/>
    </row>
    <row r="4" spans="2:17" ht="26.45" customHeight="1" x14ac:dyDescent="0.2">
      <c r="B4" s="34" t="s">
        <v>0</v>
      </c>
      <c r="F4" s="79" t="s">
        <v>47</v>
      </c>
      <c r="G4" s="79"/>
      <c r="I4" s="35" t="s">
        <v>104</v>
      </c>
      <c r="K4" s="80" t="s">
        <v>105</v>
      </c>
      <c r="L4" s="80"/>
      <c r="N4" s="35" t="s">
        <v>51</v>
      </c>
      <c r="P4" s="34" t="s">
        <v>24</v>
      </c>
    </row>
    <row r="5" spans="2:17" ht="14.45" customHeight="1" x14ac:dyDescent="0.2">
      <c r="B5" s="35" t="s">
        <v>1</v>
      </c>
      <c r="D5" s="36" t="s">
        <v>95</v>
      </c>
      <c r="F5" s="35" t="s">
        <v>72</v>
      </c>
      <c r="G5" s="35" t="s">
        <v>61</v>
      </c>
      <c r="I5" s="35" t="s">
        <v>60</v>
      </c>
      <c r="K5" s="35" t="s">
        <v>72</v>
      </c>
      <c r="L5" s="35" t="s">
        <v>60</v>
      </c>
      <c r="N5" s="35" t="s">
        <v>62</v>
      </c>
      <c r="P5" s="35" t="s">
        <v>106</v>
      </c>
    </row>
    <row r="6" spans="2:17" x14ac:dyDescent="0.2">
      <c r="B6" s="37"/>
      <c r="F6" s="37" t="s">
        <v>2</v>
      </c>
      <c r="G6" s="37" t="s">
        <v>45</v>
      </c>
      <c r="I6" s="37" t="s">
        <v>54</v>
      </c>
      <c r="K6" s="37" t="s">
        <v>26</v>
      </c>
      <c r="L6" s="37" t="s">
        <v>63</v>
      </c>
      <c r="N6" s="37" t="s">
        <v>27</v>
      </c>
      <c r="P6" s="37" t="s">
        <v>86</v>
      </c>
    </row>
    <row r="7" spans="2:17" ht="13.15" customHeight="1" x14ac:dyDescent="0.2"/>
    <row r="8" spans="2:17" ht="13.15" customHeight="1" x14ac:dyDescent="0.2">
      <c r="B8" s="34">
        <v>1</v>
      </c>
      <c r="D8" s="33" t="s">
        <v>107</v>
      </c>
      <c r="F8" s="45">
        <f>'p.6-7'!F21</f>
        <v>250112.13033651561</v>
      </c>
      <c r="G8" s="45">
        <f>'p.6-7'!F33</f>
        <v>1365558.7213590385</v>
      </c>
      <c r="I8" s="45">
        <f>SUM('p.6-7'!F46:F50)</f>
        <v>82825.940378684812</v>
      </c>
      <c r="K8" s="45">
        <f>'p.6-7'!F59</f>
        <v>106430.88162026514</v>
      </c>
      <c r="L8" s="45">
        <f>SUM('p.6-7'!F41:F45)</f>
        <v>125287.35416334562</v>
      </c>
      <c r="N8" s="45">
        <f>'p.6-7'!F83</f>
        <v>833625.54353449959</v>
      </c>
      <c r="P8" s="39">
        <f>SUM(F8:N8)</f>
        <v>2763840.571392349</v>
      </c>
    </row>
    <row r="9" spans="2:17" ht="13.15" customHeight="1" x14ac:dyDescent="0.2"/>
    <row r="10" spans="2:17" ht="13.15" customHeight="1" x14ac:dyDescent="0.2">
      <c r="D10" s="40" t="s">
        <v>55</v>
      </c>
    </row>
    <row r="11" spans="2:17" ht="13.15" customHeight="1" x14ac:dyDescent="0.2">
      <c r="B11" s="34">
        <f>MAX(B$8:B10)+1</f>
        <v>2</v>
      </c>
      <c r="D11" s="33" t="s">
        <v>44</v>
      </c>
      <c r="F11" s="45">
        <f>'p.6-7'!H21</f>
        <v>247330.59102029935</v>
      </c>
      <c r="G11" s="45">
        <f>'p.6-7'!H33</f>
        <v>1343858.2955832826</v>
      </c>
      <c r="I11" s="45">
        <f>SUM('p.6-7'!H46:H50)</f>
        <v>77245.436545338685</v>
      </c>
      <c r="K11" s="45">
        <f>'p.6-7'!H59</f>
        <v>98345.831226316543</v>
      </c>
      <c r="L11" s="45">
        <f>SUM('p.6-7'!H41:H45)</f>
        <v>120876.50694225592</v>
      </c>
      <c r="N11" s="45">
        <f>'p.6-7'!H83</f>
        <v>887266.21666260366</v>
      </c>
      <c r="P11" s="39">
        <f t="shared" ref="P11:P17" si="0">SUM(F11:N11)</f>
        <v>2774922.8779800967</v>
      </c>
    </row>
    <row r="12" spans="2:17" ht="13.15" customHeight="1" x14ac:dyDescent="0.2">
      <c r="B12" s="34">
        <f>MAX(B$8:B11)+1</f>
        <v>3</v>
      </c>
      <c r="D12" s="33" t="s">
        <v>89</v>
      </c>
      <c r="F12" s="45">
        <f>'p.6-7'!J21</f>
        <v>262384.41381007753</v>
      </c>
      <c r="G12" s="45">
        <f>'p.6-7'!J33</f>
        <v>1361574.5513699963</v>
      </c>
      <c r="I12" s="45">
        <f>SUM('p.6-7'!J46:J50)</f>
        <v>65390.59321096669</v>
      </c>
      <c r="K12" s="45">
        <f>'p.6-7'!J59</f>
        <v>85849.367003796579</v>
      </c>
      <c r="L12" s="45">
        <f>SUM('p.6-7'!J41:J45)</f>
        <v>96849.12671405921</v>
      </c>
      <c r="N12" s="45">
        <f>'p.6-7'!J83</f>
        <v>902809.90422097663</v>
      </c>
      <c r="P12" s="39">
        <f t="shared" si="0"/>
        <v>2774857.9563298728</v>
      </c>
    </row>
    <row r="13" spans="2:17" ht="13.15" customHeight="1" x14ac:dyDescent="0.2">
      <c r="B13" s="34">
        <f>MAX(B$8:B12)+1</f>
        <v>4</v>
      </c>
      <c r="D13" s="33" t="s">
        <v>90</v>
      </c>
      <c r="F13" s="45">
        <f>'p.6-7'!L21</f>
        <v>262919.80037605646</v>
      </c>
      <c r="G13" s="45">
        <f>'p.6-7'!L33</f>
        <v>1363712.4356735407</v>
      </c>
      <c r="I13" s="45">
        <f>SUM('p.6-7'!L46:L50)</f>
        <v>65487.138675646216</v>
      </c>
      <c r="K13" s="45">
        <f>'p.6-7'!L59</f>
        <v>85937.976865940931</v>
      </c>
      <c r="L13" s="45">
        <f>SUM('p.6-7'!L41:L45)</f>
        <v>96907.241267965961</v>
      </c>
      <c r="N13" s="45">
        <f>'p.6-7'!L83</f>
        <v>899893.15732246975</v>
      </c>
      <c r="P13" s="39">
        <f t="shared" si="0"/>
        <v>2774857.75018162</v>
      </c>
    </row>
    <row r="14" spans="2:17" ht="13.15" customHeight="1" x14ac:dyDescent="0.2">
      <c r="B14" s="34">
        <f>MAX(B$8:B13)+1</f>
        <v>5</v>
      </c>
      <c r="D14" s="33" t="s">
        <v>101</v>
      </c>
      <c r="F14" s="45">
        <f>'p.6-7'!N21</f>
        <v>262913.21311748115</v>
      </c>
      <c r="G14" s="45">
        <f>'p.6-7'!N33</f>
        <v>1363614.2302499819</v>
      </c>
      <c r="I14" s="45">
        <f>SUM('p.6-7'!N46:N50)</f>
        <v>65488.082949917691</v>
      </c>
      <c r="K14" s="45">
        <f>'p.6-7'!N59</f>
        <v>85944.642161291398</v>
      </c>
      <c r="L14" s="45">
        <f>SUM('p.6-7'!N41:N45)</f>
        <v>96959.332164034102</v>
      </c>
      <c r="N14" s="45">
        <f>'p.6-7'!N83</f>
        <v>899938.24790150009</v>
      </c>
      <c r="P14" s="39">
        <f t="shared" si="0"/>
        <v>2774857.7485442064</v>
      </c>
    </row>
    <row r="15" spans="2:17" ht="13.15" customHeight="1" x14ac:dyDescent="0.2">
      <c r="B15" s="34">
        <f>MAX(B$8:B14)+1</f>
        <v>6</v>
      </c>
      <c r="D15" s="33" t="s">
        <v>102</v>
      </c>
      <c r="F15" s="45">
        <f>'p.6-7'!P21</f>
        <v>253140.92224504627</v>
      </c>
      <c r="G15" s="45">
        <f>'p.6-7'!P33</f>
        <v>1354844.2805482897</v>
      </c>
      <c r="I15" s="45">
        <f>SUM('p.6-7'!P46:P50)</f>
        <v>63270.525006466174</v>
      </c>
      <c r="K15" s="45">
        <f>'p.6-7'!P59</f>
        <v>83069.389178260302</v>
      </c>
      <c r="L15" s="45">
        <f>SUM('p.6-7'!P41:P45)</f>
        <v>93786.844432365731</v>
      </c>
      <c r="N15" s="45">
        <f>'p.6-7'!P83</f>
        <v>926745.88586620393</v>
      </c>
      <c r="P15" s="39">
        <f t="shared" si="0"/>
        <v>2774857.8472766317</v>
      </c>
    </row>
    <row r="16" spans="2:17" ht="13.15" customHeight="1" x14ac:dyDescent="0.2">
      <c r="B16" s="34">
        <f>MAX(B$8:B15)+1</f>
        <v>7</v>
      </c>
      <c r="D16" s="33" t="s">
        <v>91</v>
      </c>
      <c r="F16" s="45">
        <f>'p.6-7'!R21</f>
        <v>277077.86220991431</v>
      </c>
      <c r="G16" s="45">
        <f>'p.6-7'!R33</f>
        <v>1323994.8151059537</v>
      </c>
      <c r="I16" s="45">
        <f>SUM('p.6-7'!R46:R50)</f>
        <v>69886.105336767476</v>
      </c>
      <c r="K16" s="45">
        <f>'p.6-7'!R59</f>
        <v>92264.514422833774</v>
      </c>
      <c r="L16" s="45">
        <f>SUM('p.6-7'!R41:R45)</f>
        <v>102802.95215371874</v>
      </c>
      <c r="N16" s="45">
        <f>'p.6-7'!R83</f>
        <v>908831.6437109306</v>
      </c>
      <c r="P16" s="39">
        <f t="shared" si="0"/>
        <v>2774857.8929401184</v>
      </c>
    </row>
    <row r="17" spans="2:16" ht="13.15" customHeight="1" x14ac:dyDescent="0.2">
      <c r="B17" s="34">
        <f>MAX(B$8:B16)+1</f>
        <v>8</v>
      </c>
      <c r="D17" s="33" t="s">
        <v>103</v>
      </c>
      <c r="F17" s="45">
        <f>'p.6-7'!T21</f>
        <v>248147.17812887972</v>
      </c>
      <c r="G17" s="45">
        <f>'p.6-7'!T33</f>
        <v>1381219.9698253078</v>
      </c>
      <c r="I17" s="45">
        <f>SUM('p.6-7'!T46:T50)</f>
        <v>64776.998510849247</v>
      </c>
      <c r="K17" s="45">
        <f>'p.6-7'!T59</f>
        <v>81849.020425686685</v>
      </c>
      <c r="L17" s="45">
        <f>SUM('p.6-7'!T41:T45)</f>
        <v>96155.02983819574</v>
      </c>
      <c r="N17" s="45">
        <f>'p.6-7'!T83</f>
        <v>902709.7547890892</v>
      </c>
      <c r="P17" s="39">
        <f t="shared" si="0"/>
        <v>2774857.9515180085</v>
      </c>
    </row>
    <row r="18" spans="2:16" ht="13.15" customHeight="1" x14ac:dyDescent="0.2"/>
    <row r="19" spans="2:16" ht="13.15" customHeight="1" x14ac:dyDescent="0.2">
      <c r="D19" s="40" t="s">
        <v>87</v>
      </c>
    </row>
    <row r="20" spans="2:16" ht="13.15" customHeight="1" x14ac:dyDescent="0.2">
      <c r="B20" s="34">
        <f>MAX(B$8:B18)+1</f>
        <v>9</v>
      </c>
      <c r="D20" s="33" t="s">
        <v>44</v>
      </c>
      <c r="F20" s="38">
        <f t="shared" ref="F20:P26" si="1">F11-F$8</f>
        <v>-2781.5393162162509</v>
      </c>
      <c r="G20" s="38">
        <f t="shared" si="1"/>
        <v>-21700.425775755895</v>
      </c>
      <c r="I20" s="38">
        <f t="shared" ref="I20:I26" si="2">I11-I$8</f>
        <v>-5580.5038333461271</v>
      </c>
      <c r="K20" s="38">
        <f t="shared" si="1"/>
        <v>-8085.0503939485934</v>
      </c>
      <c r="L20" s="38">
        <f t="shared" si="1"/>
        <v>-4410.8472210897016</v>
      </c>
      <c r="N20" s="38">
        <f t="shared" si="1"/>
        <v>53640.67312810407</v>
      </c>
      <c r="P20" s="38">
        <f t="shared" si="1"/>
        <v>11082.306587747764</v>
      </c>
    </row>
    <row r="21" spans="2:16" ht="13.15" customHeight="1" x14ac:dyDescent="0.2">
      <c r="B21" s="34">
        <f>MAX(B$8:B20)+1</f>
        <v>10</v>
      </c>
      <c r="D21" s="41" t="s">
        <v>89</v>
      </c>
      <c r="F21" s="38">
        <f t="shared" si="1"/>
        <v>12272.283473561925</v>
      </c>
      <c r="G21" s="38">
        <f t="shared" si="1"/>
        <v>-3984.1699890422169</v>
      </c>
      <c r="I21" s="38">
        <f t="shared" si="2"/>
        <v>-17435.347167718122</v>
      </c>
      <c r="K21" s="38">
        <f t="shared" si="1"/>
        <v>-20581.514616468558</v>
      </c>
      <c r="L21" s="38">
        <f t="shared" si="1"/>
        <v>-28438.227449286409</v>
      </c>
      <c r="N21" s="38">
        <f t="shared" si="1"/>
        <v>69184.360686477041</v>
      </c>
      <c r="P21" s="38">
        <f t="shared" si="1"/>
        <v>11017.384937523864</v>
      </c>
    </row>
    <row r="22" spans="2:16" ht="13.15" customHeight="1" x14ac:dyDescent="0.2">
      <c r="B22" s="34">
        <f>MAX(B$8:B21)+1</f>
        <v>11</v>
      </c>
      <c r="D22" s="41" t="s">
        <v>90</v>
      </c>
      <c r="F22" s="38">
        <f t="shared" si="1"/>
        <v>12807.670039540855</v>
      </c>
      <c r="G22" s="38">
        <f t="shared" si="1"/>
        <v>-1846.2856854978018</v>
      </c>
      <c r="I22" s="38">
        <f t="shared" si="2"/>
        <v>-17338.801703038596</v>
      </c>
      <c r="K22" s="38">
        <f t="shared" si="1"/>
        <v>-20492.904754324205</v>
      </c>
      <c r="L22" s="38">
        <f t="shared" si="1"/>
        <v>-28380.112895379658</v>
      </c>
      <c r="N22" s="38">
        <f t="shared" si="1"/>
        <v>66267.613787970156</v>
      </c>
      <c r="P22" s="38">
        <f t="shared" si="1"/>
        <v>11017.178789271042</v>
      </c>
    </row>
    <row r="23" spans="2:16" ht="13.15" customHeight="1" x14ac:dyDescent="0.2">
      <c r="B23" s="34">
        <f>MAX(B$8:B22)+1</f>
        <v>12</v>
      </c>
      <c r="D23" s="41" t="s">
        <v>101</v>
      </c>
      <c r="F23" s="38">
        <f t="shared" si="1"/>
        <v>12801.082780965546</v>
      </c>
      <c r="G23" s="38">
        <f t="shared" si="1"/>
        <v>-1944.4911090566311</v>
      </c>
      <c r="I23" s="38">
        <f t="shared" si="2"/>
        <v>-17337.857428767122</v>
      </c>
      <c r="K23" s="38">
        <f t="shared" si="1"/>
        <v>-20486.239458973738</v>
      </c>
      <c r="L23" s="38">
        <f t="shared" si="1"/>
        <v>-28328.021999311517</v>
      </c>
      <c r="N23" s="38">
        <f t="shared" si="1"/>
        <v>66312.704367000493</v>
      </c>
      <c r="P23" s="38">
        <f t="shared" si="1"/>
        <v>11017.17715185741</v>
      </c>
    </row>
    <row r="24" spans="2:16" ht="13.15" customHeight="1" x14ac:dyDescent="0.2">
      <c r="B24" s="34">
        <f>MAX(B$8:B23)+1</f>
        <v>13</v>
      </c>
      <c r="D24" s="41" t="s">
        <v>102</v>
      </c>
      <c r="F24" s="38">
        <f t="shared" si="1"/>
        <v>3028.7919085306639</v>
      </c>
      <c r="G24" s="38">
        <f t="shared" si="1"/>
        <v>-10714.440810748842</v>
      </c>
      <c r="I24" s="38">
        <f t="shared" si="2"/>
        <v>-19555.415372218638</v>
      </c>
      <c r="K24" s="38">
        <f t="shared" si="1"/>
        <v>-23361.492442004834</v>
      </c>
      <c r="L24" s="38">
        <f t="shared" si="1"/>
        <v>-31500.509730979888</v>
      </c>
      <c r="N24" s="38">
        <f t="shared" si="1"/>
        <v>93120.342331704334</v>
      </c>
      <c r="P24" s="38">
        <f t="shared" si="1"/>
        <v>11017.275884282775</v>
      </c>
    </row>
    <row r="25" spans="2:16" ht="13.15" customHeight="1" x14ac:dyDescent="0.2">
      <c r="B25" s="34">
        <f>MAX(B$8:B24)+1</f>
        <v>14</v>
      </c>
      <c r="D25" s="41" t="s">
        <v>91</v>
      </c>
      <c r="F25" s="38">
        <f t="shared" si="1"/>
        <v>26965.731873398705</v>
      </c>
      <c r="G25" s="38">
        <f t="shared" si="1"/>
        <v>-41563.906253084773</v>
      </c>
      <c r="I25" s="38">
        <f t="shared" si="2"/>
        <v>-12939.835041917337</v>
      </c>
      <c r="K25" s="38">
        <f t="shared" si="1"/>
        <v>-14166.367197431362</v>
      </c>
      <c r="L25" s="38">
        <f t="shared" si="1"/>
        <v>-22484.40200962688</v>
      </c>
      <c r="N25" s="38">
        <f t="shared" si="1"/>
        <v>75206.100176431006</v>
      </c>
      <c r="P25" s="38">
        <f t="shared" si="1"/>
        <v>11017.321547769476</v>
      </c>
    </row>
    <row r="26" spans="2:16" ht="13.15" customHeight="1" x14ac:dyDescent="0.2">
      <c r="B26" s="34">
        <f>MAX(B$8:B25)+1</f>
        <v>15</v>
      </c>
      <c r="D26" s="41" t="s">
        <v>103</v>
      </c>
      <c r="F26" s="38">
        <f t="shared" si="1"/>
        <v>-1964.9522076358844</v>
      </c>
      <c r="G26" s="38">
        <f t="shared" si="1"/>
        <v>15661.248466269346</v>
      </c>
      <c r="I26" s="38">
        <f t="shared" si="2"/>
        <v>-18048.941867835565</v>
      </c>
      <c r="K26" s="38">
        <f t="shared" si="1"/>
        <v>-24581.861194578451</v>
      </c>
      <c r="L26" s="38">
        <f t="shared" si="1"/>
        <v>-29132.324325149879</v>
      </c>
      <c r="N26" s="38">
        <f t="shared" si="1"/>
        <v>69084.211254589609</v>
      </c>
      <c r="P26" s="38">
        <f t="shared" si="1"/>
        <v>11017.380125659518</v>
      </c>
    </row>
    <row r="27" spans="2:16" ht="13.15" customHeight="1" x14ac:dyDescent="0.2"/>
    <row r="28" spans="2:16" ht="13.15" customHeight="1" x14ac:dyDescent="0.2">
      <c r="D28" s="40" t="s">
        <v>56</v>
      </c>
    </row>
    <row r="29" spans="2:16" ht="13.15" customHeight="1" x14ac:dyDescent="0.2">
      <c r="B29" s="34">
        <f>MAX(B$8:B28)+1</f>
        <v>16</v>
      </c>
      <c r="D29" s="33" t="s">
        <v>44</v>
      </c>
      <c r="F29" s="47">
        <f t="shared" ref="F29:P35" si="3">F20/F$8</f>
        <v>-1.1121169183093214E-2</v>
      </c>
      <c r="G29" s="47">
        <f t="shared" si="3"/>
        <v>-1.5891243222524391E-2</v>
      </c>
      <c r="I29" s="47">
        <f t="shared" ref="I29:I35" si="4">I20/I$8</f>
        <v>-6.7376281003653601E-2</v>
      </c>
      <c r="K29" s="47">
        <f t="shared" si="3"/>
        <v>-7.5965267513194656E-2</v>
      </c>
      <c r="L29" s="47">
        <f t="shared" si="3"/>
        <v>-3.5205845398722214E-2</v>
      </c>
      <c r="N29" s="47">
        <f t="shared" si="3"/>
        <v>6.4346244598830662E-2</v>
      </c>
      <c r="P29" s="47">
        <f t="shared" si="3"/>
        <v>4.0097488626722032E-3</v>
      </c>
    </row>
    <row r="30" spans="2:16" ht="13.15" customHeight="1" x14ac:dyDescent="0.2">
      <c r="B30" s="34">
        <f>MAX(B$8:B29)+1</f>
        <v>17</v>
      </c>
      <c r="D30" s="33" t="s">
        <v>89</v>
      </c>
      <c r="F30" s="47">
        <f t="shared" si="3"/>
        <v>4.9067126240738793E-2</v>
      </c>
      <c r="G30" s="47">
        <f t="shared" si="3"/>
        <v>-2.9176116169336683E-3</v>
      </c>
      <c r="I30" s="47">
        <f t="shared" si="4"/>
        <v>-0.21050587639576132</v>
      </c>
      <c r="K30" s="47">
        <f t="shared" si="3"/>
        <v>-0.19337916122786022</v>
      </c>
      <c r="L30" s="47">
        <f t="shared" si="3"/>
        <v>-0.22698402116633068</v>
      </c>
      <c r="N30" s="47">
        <f t="shared" si="3"/>
        <v>8.2992131446862086E-2</v>
      </c>
      <c r="P30" s="47">
        <f t="shared" si="3"/>
        <v>3.9862592117509872E-3</v>
      </c>
    </row>
    <row r="31" spans="2:16" ht="13.15" customHeight="1" x14ac:dyDescent="0.2">
      <c r="B31" s="34">
        <f>MAX(B$8:B30)+1</f>
        <v>18</v>
      </c>
      <c r="D31" s="33" t="s">
        <v>90</v>
      </c>
      <c r="F31" s="47">
        <f t="shared" si="3"/>
        <v>5.1207712406066273E-2</v>
      </c>
      <c r="G31" s="47">
        <f t="shared" si="3"/>
        <v>-1.3520368305072459E-3</v>
      </c>
      <c r="I31" s="47">
        <f t="shared" si="4"/>
        <v>-0.20934023355200834</v>
      </c>
      <c r="K31" s="47">
        <f t="shared" si="3"/>
        <v>-0.1925466034138556</v>
      </c>
      <c r="L31" s="47">
        <f t="shared" si="3"/>
        <v>-0.22652017104917532</v>
      </c>
      <c r="N31" s="47">
        <f t="shared" si="3"/>
        <v>7.9493262055048433E-2</v>
      </c>
      <c r="P31" s="47">
        <f t="shared" si="3"/>
        <v>3.9861846241445401E-3</v>
      </c>
    </row>
    <row r="32" spans="2:16" ht="13.15" customHeight="1" x14ac:dyDescent="0.2">
      <c r="B32" s="34">
        <f>MAX(B$8:B31)+1</f>
        <v>19</v>
      </c>
      <c r="D32" s="33" t="s">
        <v>101</v>
      </c>
      <c r="F32" s="47">
        <f t="shared" si="3"/>
        <v>5.1181375184571075E-2</v>
      </c>
      <c r="G32" s="47">
        <f t="shared" si="3"/>
        <v>-1.423952759147131E-3</v>
      </c>
      <c r="I32" s="47">
        <f t="shared" si="4"/>
        <v>-0.20932883284509021</v>
      </c>
      <c r="K32" s="47">
        <f t="shared" si="3"/>
        <v>-0.19248397783705876</v>
      </c>
      <c r="L32" s="47">
        <f t="shared" si="3"/>
        <v>-0.22610439966972529</v>
      </c>
      <c r="N32" s="47">
        <f t="shared" si="3"/>
        <v>7.9547351783200423E-2</v>
      </c>
      <c r="P32" s="47">
        <f t="shared" si="3"/>
        <v>3.9861840317031204E-3</v>
      </c>
    </row>
    <row r="33" spans="2:17" ht="13.15" customHeight="1" x14ac:dyDescent="0.2">
      <c r="B33" s="34">
        <f>MAX(B$8:B32)+1</f>
        <v>20</v>
      </c>
      <c r="D33" s="33" t="s">
        <v>102</v>
      </c>
      <c r="F33" s="47">
        <f t="shared" si="3"/>
        <v>1.2109736158960178E-2</v>
      </c>
      <c r="G33" s="47">
        <f t="shared" si="3"/>
        <v>-7.8461955851195902E-3</v>
      </c>
      <c r="I33" s="47">
        <f t="shared" si="4"/>
        <v>-0.23610254568568964</v>
      </c>
      <c r="K33" s="47">
        <f t="shared" si="3"/>
        <v>-0.21949919127191231</v>
      </c>
      <c r="L33" s="47">
        <f t="shared" si="3"/>
        <v>-0.25142609117525572</v>
      </c>
      <c r="N33" s="47">
        <f t="shared" si="3"/>
        <v>0.1117052411048757</v>
      </c>
      <c r="P33" s="47">
        <f t="shared" si="3"/>
        <v>3.9862197546121723E-3</v>
      </c>
    </row>
    <row r="34" spans="2:17" ht="13.15" customHeight="1" x14ac:dyDescent="0.2">
      <c r="B34" s="34">
        <f>MAX(B$8:B33)+1</f>
        <v>21</v>
      </c>
      <c r="D34" s="33" t="s">
        <v>91</v>
      </c>
      <c r="F34" s="47">
        <f t="shared" si="3"/>
        <v>0.10781457035737299</v>
      </c>
      <c r="G34" s="47">
        <f t="shared" si="3"/>
        <v>-3.0437289589216144E-2</v>
      </c>
      <c r="I34" s="47">
        <f t="shared" si="4"/>
        <v>-0.15622925598859114</v>
      </c>
      <c r="K34" s="47">
        <f t="shared" si="3"/>
        <v>-0.13310391666185345</v>
      </c>
      <c r="L34" s="47">
        <f t="shared" si="3"/>
        <v>-0.17946266133382016</v>
      </c>
      <c r="N34" s="47">
        <f t="shared" si="3"/>
        <v>9.0215685879254257E-2</v>
      </c>
      <c r="P34" s="47">
        <f t="shared" si="3"/>
        <v>3.9862362763635256E-3</v>
      </c>
    </row>
    <row r="35" spans="2:17" ht="13.15" customHeight="1" x14ac:dyDescent="0.2">
      <c r="B35" s="34">
        <f>MAX(B$8:B34)+1</f>
        <v>22</v>
      </c>
      <c r="D35" s="33" t="s">
        <v>103</v>
      </c>
      <c r="F35" s="47">
        <f t="shared" si="3"/>
        <v>-7.8562851189669276E-3</v>
      </c>
      <c r="G35" s="47">
        <f t="shared" si="3"/>
        <v>1.1468747715720987E-2</v>
      </c>
      <c r="I35" s="47">
        <f t="shared" si="4"/>
        <v>-0.21791411948134604</v>
      </c>
      <c r="K35" s="47">
        <f t="shared" si="3"/>
        <v>-0.23096549441621747</v>
      </c>
      <c r="L35" s="47">
        <f t="shared" si="3"/>
        <v>-0.23252406054619121</v>
      </c>
      <c r="N35" s="47">
        <f t="shared" si="3"/>
        <v>8.2871994254972783E-2</v>
      </c>
      <c r="P35" s="47">
        <f t="shared" si="3"/>
        <v>3.9862574707445067E-3</v>
      </c>
    </row>
    <row r="36" spans="2:17" ht="13.15" customHeight="1" x14ac:dyDescent="0.2"/>
    <row r="37" spans="2:17" ht="13.15" customHeight="1" x14ac:dyDescent="0.2"/>
    <row r="39" spans="2:17" x14ac:dyDescent="0.2">
      <c r="B39" s="42" t="s">
        <v>57</v>
      </c>
    </row>
    <row r="40" spans="2:17" ht="13.9" customHeight="1" x14ac:dyDescent="0.2">
      <c r="B40" s="43" t="s">
        <v>42</v>
      </c>
      <c r="D40" s="77" t="s">
        <v>132</v>
      </c>
      <c r="E40" s="77"/>
      <c r="F40" s="77"/>
      <c r="G40" s="77"/>
      <c r="H40" s="77"/>
      <c r="I40" s="77"/>
      <c r="J40" s="77"/>
      <c r="K40" s="77"/>
      <c r="L40" s="77"/>
      <c r="M40" s="77"/>
      <c r="N40" s="77"/>
      <c r="O40" s="77"/>
      <c r="P40" s="77"/>
      <c r="Q40" s="52"/>
    </row>
    <row r="41" spans="2:17" x14ac:dyDescent="0.2">
      <c r="B41" s="44" t="s">
        <v>58</v>
      </c>
      <c r="D41" s="77" t="s">
        <v>133</v>
      </c>
      <c r="E41" s="77"/>
      <c r="F41" s="77"/>
      <c r="G41" s="77"/>
      <c r="H41" s="77"/>
      <c r="I41" s="77"/>
      <c r="J41" s="77"/>
      <c r="K41" s="77"/>
      <c r="L41" s="77"/>
      <c r="M41" s="77"/>
      <c r="N41" s="77"/>
      <c r="O41" s="77"/>
      <c r="P41" s="77"/>
    </row>
    <row r="42" spans="2:17" x14ac:dyDescent="0.2">
      <c r="B42" s="44"/>
      <c r="D42" s="82"/>
      <c r="E42" s="82"/>
      <c r="F42" s="82"/>
      <c r="G42" s="82"/>
      <c r="H42" s="82"/>
      <c r="I42" s="82"/>
      <c r="J42" s="82"/>
      <c r="K42" s="82"/>
      <c r="L42" s="82"/>
      <c r="M42" s="82"/>
      <c r="N42" s="82"/>
      <c r="O42" s="82"/>
      <c r="P42" s="82"/>
    </row>
    <row r="43" spans="2:17" x14ac:dyDescent="0.2">
      <c r="B43" s="44"/>
      <c r="D43" s="82"/>
      <c r="E43" s="82"/>
      <c r="F43" s="82"/>
      <c r="G43" s="82"/>
      <c r="H43" s="82"/>
      <c r="I43" s="82"/>
      <c r="J43" s="82"/>
      <c r="K43" s="82"/>
      <c r="L43" s="82"/>
      <c r="M43" s="82"/>
      <c r="N43" s="82"/>
      <c r="O43" s="82"/>
      <c r="P43" s="82"/>
    </row>
  </sheetData>
  <mergeCells count="8">
    <mergeCell ref="D41:P41"/>
    <mergeCell ref="D42:P42"/>
    <mergeCell ref="D43:P43"/>
    <mergeCell ref="B1:P1"/>
    <mergeCell ref="B2:P2"/>
    <mergeCell ref="F4:G4"/>
    <mergeCell ref="K4:L4"/>
    <mergeCell ref="D40:P40"/>
  </mergeCells>
  <pageMargins left="0.7" right="0.7" top="0.75" bottom="0.75" header="0.3" footer="0.3"/>
  <pageSetup scale="77" orientation="landscape" r:id="rId1"/>
  <headerFooter>
    <oddHeader>&amp;R&amp;"Arial,Regular"&amp;10Filed: 2025-02-28
EB-2025-0064
Phase 3 Exhibit 7
Tab 0
Schedule 1
Attachment 2
Page 2 of 21</oddHeader>
  </headerFooter>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CBE6E-F422-4359-91C5-946B70432616}">
  <dimension ref="B1:Q43"/>
  <sheetViews>
    <sheetView view="pageLayout" topLeftCell="A14" zoomScaleNormal="80" zoomScaleSheetLayoutView="100" workbookViewId="0"/>
  </sheetViews>
  <sheetFormatPr defaultColWidth="9.140625" defaultRowHeight="12.75" x14ac:dyDescent="0.2"/>
  <cols>
    <col min="1" max="1" width="1.7109375" style="33" customWidth="1"/>
    <col min="2" max="2" width="4.5703125" style="34" customWidth="1"/>
    <col min="3" max="3" width="1.7109375" style="33" customWidth="1"/>
    <col min="4" max="4" width="47.5703125" style="33" customWidth="1"/>
    <col min="5" max="5" width="1.7109375" style="33" customWidth="1"/>
    <col min="6" max="7" width="13.28515625" style="33" customWidth="1"/>
    <col min="8" max="8" width="1.7109375" style="33" customWidth="1"/>
    <col min="9" max="9" width="13.28515625" style="33" customWidth="1"/>
    <col min="10" max="10" width="1.7109375" style="33" customWidth="1"/>
    <col min="11" max="12" width="13.28515625" style="33" customWidth="1"/>
    <col min="13" max="13" width="1.7109375" style="33" customWidth="1"/>
    <col min="14" max="14" width="13.28515625" style="33" customWidth="1"/>
    <col min="15" max="15" width="1.7109375" style="33" customWidth="1"/>
    <col min="16" max="16" width="13.28515625" style="33" customWidth="1"/>
    <col min="17" max="17" width="1.7109375" style="33" customWidth="1"/>
    <col min="18" max="16384" width="9.140625" style="33"/>
  </cols>
  <sheetData>
    <row r="1" spans="2:17" ht="52.15" customHeight="1" x14ac:dyDescent="0.2">
      <c r="B1" s="78" t="s">
        <v>109</v>
      </c>
      <c r="C1" s="78"/>
      <c r="D1" s="78"/>
      <c r="E1" s="78"/>
      <c r="F1" s="78"/>
      <c r="G1" s="78"/>
      <c r="H1" s="78"/>
      <c r="I1" s="78"/>
      <c r="J1" s="78"/>
      <c r="K1" s="78"/>
      <c r="L1" s="78"/>
      <c r="M1" s="78"/>
      <c r="N1" s="78"/>
      <c r="O1" s="78"/>
      <c r="P1" s="78"/>
      <c r="Q1" s="51"/>
    </row>
    <row r="2" spans="2:17" x14ac:dyDescent="0.2">
      <c r="B2" s="78" t="s">
        <v>93</v>
      </c>
      <c r="C2" s="78"/>
      <c r="D2" s="78"/>
      <c r="E2" s="78"/>
      <c r="F2" s="78"/>
      <c r="G2" s="78"/>
      <c r="H2" s="78"/>
      <c r="I2" s="78"/>
      <c r="J2" s="78"/>
      <c r="K2" s="78"/>
      <c r="L2" s="78"/>
      <c r="M2" s="78"/>
      <c r="N2" s="78"/>
      <c r="O2" s="78"/>
      <c r="P2" s="78"/>
      <c r="Q2" s="51"/>
    </row>
    <row r="3" spans="2:17" x14ac:dyDescent="0.2">
      <c r="O3" s="34"/>
      <c r="Q3" s="34"/>
    </row>
    <row r="4" spans="2:17" ht="26.45" customHeight="1" x14ac:dyDescent="0.2">
      <c r="B4" s="34" t="s">
        <v>0</v>
      </c>
      <c r="F4" s="79" t="s">
        <v>47</v>
      </c>
      <c r="G4" s="79"/>
      <c r="I4" s="35" t="s">
        <v>104</v>
      </c>
      <c r="K4" s="80" t="s">
        <v>105</v>
      </c>
      <c r="L4" s="80"/>
      <c r="N4" s="35" t="s">
        <v>51</v>
      </c>
      <c r="P4" s="34" t="s">
        <v>24</v>
      </c>
    </row>
    <row r="5" spans="2:17" ht="14.45" customHeight="1" x14ac:dyDescent="0.2">
      <c r="B5" s="35" t="s">
        <v>1</v>
      </c>
      <c r="D5" s="36" t="s">
        <v>95</v>
      </c>
      <c r="F5" s="35" t="s">
        <v>72</v>
      </c>
      <c r="G5" s="35" t="s">
        <v>61</v>
      </c>
      <c r="I5" s="35" t="s">
        <v>60</v>
      </c>
      <c r="K5" s="35" t="s">
        <v>72</v>
      </c>
      <c r="L5" s="35" t="s">
        <v>60</v>
      </c>
      <c r="N5" s="35" t="s">
        <v>62</v>
      </c>
      <c r="P5" s="35" t="s">
        <v>106</v>
      </c>
    </row>
    <row r="6" spans="2:17" x14ac:dyDescent="0.2">
      <c r="B6" s="37"/>
      <c r="F6" s="37" t="s">
        <v>2</v>
      </c>
      <c r="G6" s="37" t="s">
        <v>45</v>
      </c>
      <c r="I6" s="37" t="s">
        <v>54</v>
      </c>
      <c r="K6" s="37" t="s">
        <v>26</v>
      </c>
      <c r="L6" s="37" t="s">
        <v>63</v>
      </c>
      <c r="N6" s="37" t="s">
        <v>27</v>
      </c>
      <c r="P6" s="37" t="s">
        <v>86</v>
      </c>
    </row>
    <row r="7" spans="2:17" ht="13.15" customHeight="1" x14ac:dyDescent="0.2"/>
    <row r="8" spans="2:17" ht="13.15" customHeight="1" x14ac:dyDescent="0.2">
      <c r="B8" s="34">
        <v>1</v>
      </c>
      <c r="D8" s="33" t="s">
        <v>107</v>
      </c>
      <c r="F8" s="45">
        <f>'p.8-9'!F21</f>
        <v>229572.58467533751</v>
      </c>
      <c r="G8" s="45">
        <f>'p.8-9'!F33</f>
        <v>1221229.483835723</v>
      </c>
      <c r="I8" s="45">
        <f>SUM('p.8-9'!F46:F50)</f>
        <v>49344.682432650166</v>
      </c>
      <c r="K8" s="45">
        <f>'p.8-9'!F59</f>
        <v>77432.60238163617</v>
      </c>
      <c r="L8" s="45">
        <f>SUM('p.8-9'!F41:F45)</f>
        <v>108260.13271583963</v>
      </c>
      <c r="N8" s="45">
        <f>'p.8-9'!F83</f>
        <v>647366.00440455985</v>
      </c>
      <c r="P8" s="39">
        <f>SUM(F8:N8)</f>
        <v>2333205.4904457461</v>
      </c>
    </row>
    <row r="9" spans="2:17" ht="13.15" customHeight="1" x14ac:dyDescent="0.2"/>
    <row r="10" spans="2:17" ht="13.15" customHeight="1" x14ac:dyDescent="0.2">
      <c r="D10" s="40" t="s">
        <v>55</v>
      </c>
    </row>
    <row r="11" spans="2:17" ht="13.15" customHeight="1" x14ac:dyDescent="0.2">
      <c r="B11" s="34">
        <f>MAX(B$8:B10)+1</f>
        <v>2</v>
      </c>
      <c r="D11" s="33" t="s">
        <v>44</v>
      </c>
      <c r="F11" s="45">
        <f>'p.8-9'!H21</f>
        <v>222925.32196120342</v>
      </c>
      <c r="G11" s="45">
        <f>'p.8-9'!H33</f>
        <v>1195787.4733321688</v>
      </c>
      <c r="I11" s="45">
        <f>SUM('p.8-9'!H46:H50)</f>
        <v>56758.859576191076</v>
      </c>
      <c r="K11" s="45">
        <f>'p.8-9'!H59</f>
        <v>77288.637851821914</v>
      </c>
      <c r="L11" s="45">
        <f>SUM('p.8-9'!H41:H45)</f>
        <v>107090.08978949186</v>
      </c>
      <c r="N11" s="45">
        <f>'p.8-9'!H83</f>
        <v>654661.14381579659</v>
      </c>
      <c r="P11" s="39">
        <f t="shared" ref="P11:P17" si="0">SUM(F11:N11)</f>
        <v>2314511.5263266736</v>
      </c>
    </row>
    <row r="12" spans="2:17" ht="13.15" customHeight="1" x14ac:dyDescent="0.2">
      <c r="B12" s="34">
        <f>MAX(B$8:B11)+1</f>
        <v>3</v>
      </c>
      <c r="D12" s="33" t="s">
        <v>89</v>
      </c>
      <c r="F12" s="45">
        <f>'p.8-9'!J21</f>
        <v>226393.73420492595</v>
      </c>
      <c r="G12" s="45">
        <f>'p.8-9'!J33</f>
        <v>1199019.0810917635</v>
      </c>
      <c r="I12" s="45">
        <f>SUM('p.8-9'!J46:J50)</f>
        <v>56412.856300281521</v>
      </c>
      <c r="K12" s="45">
        <f>'p.8-9'!J59</f>
        <v>58648.490729632824</v>
      </c>
      <c r="L12" s="45">
        <f>SUM('p.8-9'!J41:J45)</f>
        <v>82684.384602015969</v>
      </c>
      <c r="N12" s="45">
        <f>'p.8-9'!J83</f>
        <v>691352.04637663963</v>
      </c>
      <c r="P12" s="39">
        <f t="shared" si="0"/>
        <v>2314510.5933052595</v>
      </c>
    </row>
    <row r="13" spans="2:17" ht="13.15" customHeight="1" x14ac:dyDescent="0.2">
      <c r="B13" s="34">
        <f>MAX(B$8:B12)+1</f>
        <v>4</v>
      </c>
      <c r="D13" s="33" t="s">
        <v>90</v>
      </c>
      <c r="F13" s="45">
        <f>'p.8-9'!L21</f>
        <v>220157.2405767114</v>
      </c>
      <c r="G13" s="45">
        <f>'p.8-9'!L33</f>
        <v>1176854.0817365698</v>
      </c>
      <c r="I13" s="45">
        <f>SUM('p.8-9'!L46:L50)</f>
        <v>55375.062794539233</v>
      </c>
      <c r="K13" s="45">
        <f>'p.8-9'!L59</f>
        <v>57594.139111698962</v>
      </c>
      <c r="L13" s="45">
        <f>SUM('p.8-9'!L41:L45)</f>
        <v>81011.984859078453</v>
      </c>
      <c r="N13" s="45">
        <f>'p.8-9'!L83</f>
        <v>723517.33058410441</v>
      </c>
      <c r="P13" s="39">
        <f t="shared" si="0"/>
        <v>2314509.8396627023</v>
      </c>
    </row>
    <row r="14" spans="2:17" ht="13.15" customHeight="1" x14ac:dyDescent="0.2">
      <c r="B14" s="34">
        <f>MAX(B$8:B13)+1</f>
        <v>5</v>
      </c>
      <c r="D14" s="33" t="s">
        <v>101</v>
      </c>
      <c r="F14" s="45">
        <f>'p.8-9'!N21</f>
        <v>224112.53439338907</v>
      </c>
      <c r="G14" s="45">
        <f>'p.8-9'!N33</f>
        <v>1199540.6414485346</v>
      </c>
      <c r="I14" s="45">
        <f>SUM('p.8-9'!N46:N50)</f>
        <v>56265.85941165196</v>
      </c>
      <c r="K14" s="45">
        <f>'p.8-9'!N59</f>
        <v>58701.953823350421</v>
      </c>
      <c r="L14" s="45">
        <f>SUM('p.8-9'!N41:N45)</f>
        <v>82321.096189131436</v>
      </c>
      <c r="N14" s="45">
        <f>'p.8-9'!N83</f>
        <v>693567.95879832527</v>
      </c>
      <c r="P14" s="39">
        <f t="shared" si="0"/>
        <v>2314510.0440643826</v>
      </c>
    </row>
    <row r="15" spans="2:17" ht="13.15" customHeight="1" x14ac:dyDescent="0.2">
      <c r="B15" s="34">
        <f>MAX(B$8:B14)+1</f>
        <v>6</v>
      </c>
      <c r="D15" s="33" t="s">
        <v>102</v>
      </c>
      <c r="F15" s="45">
        <f>'p.8-9'!P21</f>
        <v>300479.84156026464</v>
      </c>
      <c r="G15" s="45">
        <f>'p.8-9'!P33</f>
        <v>1112696.9483265725</v>
      </c>
      <c r="I15" s="45">
        <f>SUM('p.8-9'!P46:P50)</f>
        <v>72688.478836891867</v>
      </c>
      <c r="K15" s="45">
        <f>'p.8-9'!P59</f>
        <v>80848.836192650851</v>
      </c>
      <c r="L15" s="45">
        <f>SUM('p.8-9'!P41:P45)</f>
        <v>107076.98465194988</v>
      </c>
      <c r="N15" s="45">
        <f>'p.8-9'!P83</f>
        <v>640718.67183802486</v>
      </c>
      <c r="P15" s="39">
        <f t="shared" si="0"/>
        <v>2314509.7614063546</v>
      </c>
    </row>
    <row r="16" spans="2:17" ht="13.15" customHeight="1" x14ac:dyDescent="0.2">
      <c r="B16" s="34">
        <f>MAX(B$8:B15)+1</f>
        <v>7</v>
      </c>
      <c r="D16" s="33" t="s">
        <v>91</v>
      </c>
      <c r="F16" s="45">
        <f>'p.8-9'!R21</f>
        <v>298963.97094892588</v>
      </c>
      <c r="G16" s="45">
        <f>'p.8-9'!R33</f>
        <v>1106633.0924856297</v>
      </c>
      <c r="I16" s="45">
        <f>SUM('p.8-9'!R46:R50)</f>
        <v>73108.639826979648</v>
      </c>
      <c r="K16" s="45">
        <f>'p.8-9'!R59</f>
        <v>81074.894670409223</v>
      </c>
      <c r="L16" s="45">
        <f>SUM('p.8-9'!R41:R45)</f>
        <v>107846.90530944921</v>
      </c>
      <c r="N16" s="45">
        <f>'p.8-9'!R83</f>
        <v>646882.86673584988</v>
      </c>
      <c r="P16" s="39">
        <f t="shared" si="0"/>
        <v>2314510.3699772437</v>
      </c>
    </row>
    <row r="17" spans="2:16" ht="13.15" customHeight="1" x14ac:dyDescent="0.2">
      <c r="B17" s="34">
        <f>MAX(B$8:B16)+1</f>
        <v>8</v>
      </c>
      <c r="D17" s="33" t="s">
        <v>103</v>
      </c>
      <c r="F17" s="45">
        <f>'p.8-9'!T21</f>
        <v>321568.27819869469</v>
      </c>
      <c r="G17" s="45">
        <f>'p.8-9'!T33</f>
        <v>1102735.9644998447</v>
      </c>
      <c r="I17" s="45">
        <f>SUM('p.8-9'!T46:T50)</f>
        <v>63527.236269229834</v>
      </c>
      <c r="K17" s="45">
        <f>'p.8-9'!T59</f>
        <v>87740.331341043246</v>
      </c>
      <c r="L17" s="45">
        <f>SUM('p.8-9'!T41:T45)</f>
        <v>93153.734323256256</v>
      </c>
      <c r="N17" s="45">
        <f>'p.8-9'!T83</f>
        <v>645785.03354239382</v>
      </c>
      <c r="P17" s="39">
        <f t="shared" si="0"/>
        <v>2314510.5781744625</v>
      </c>
    </row>
    <row r="18" spans="2:16" ht="13.15" customHeight="1" x14ac:dyDescent="0.2"/>
    <row r="19" spans="2:16" ht="13.15" customHeight="1" x14ac:dyDescent="0.2">
      <c r="D19" s="40" t="s">
        <v>87</v>
      </c>
    </row>
    <row r="20" spans="2:16" ht="13.15" customHeight="1" x14ac:dyDescent="0.2">
      <c r="B20" s="34">
        <f>MAX(B$8:B18)+1</f>
        <v>9</v>
      </c>
      <c r="D20" s="33" t="s">
        <v>44</v>
      </c>
      <c r="F20" s="38">
        <f t="shared" ref="F20:P26" si="1">F11-F$8</f>
        <v>-6647.2627141340927</v>
      </c>
      <c r="G20" s="38">
        <f t="shared" si="1"/>
        <v>-25442.010503554251</v>
      </c>
      <c r="I20" s="38">
        <f t="shared" ref="I20:I26" si="2">I11-I$8</f>
        <v>7414.17714354091</v>
      </c>
      <c r="K20" s="38">
        <f t="shared" si="1"/>
        <v>-143.96452981425682</v>
      </c>
      <c r="L20" s="38">
        <f t="shared" si="1"/>
        <v>-1170.0429263477708</v>
      </c>
      <c r="N20" s="38">
        <f t="shared" si="1"/>
        <v>7295.1394112367416</v>
      </c>
      <c r="P20" s="38">
        <f t="shared" si="1"/>
        <v>-18693.964119072538</v>
      </c>
    </row>
    <row r="21" spans="2:16" ht="13.15" customHeight="1" x14ac:dyDescent="0.2">
      <c r="B21" s="34">
        <f>MAX(B$8:B20)+1</f>
        <v>10</v>
      </c>
      <c r="D21" s="41" t="s">
        <v>89</v>
      </c>
      <c r="F21" s="38">
        <f t="shared" si="1"/>
        <v>-3178.8504704115621</v>
      </c>
      <c r="G21" s="38">
        <f t="shared" si="1"/>
        <v>-22210.402743959567</v>
      </c>
      <c r="I21" s="38">
        <f t="shared" si="2"/>
        <v>7068.1738676313544</v>
      </c>
      <c r="K21" s="38">
        <f t="shared" si="1"/>
        <v>-18784.111652003347</v>
      </c>
      <c r="L21" s="38">
        <f t="shared" si="1"/>
        <v>-25575.748113823662</v>
      </c>
      <c r="N21" s="38">
        <f t="shared" si="1"/>
        <v>43986.04197207978</v>
      </c>
      <c r="P21" s="38">
        <f t="shared" si="1"/>
        <v>-18694.897140486632</v>
      </c>
    </row>
    <row r="22" spans="2:16" ht="13.15" customHeight="1" x14ac:dyDescent="0.2">
      <c r="B22" s="34">
        <f>MAX(B$8:B21)+1</f>
        <v>11</v>
      </c>
      <c r="D22" s="41" t="s">
        <v>90</v>
      </c>
      <c r="F22" s="38">
        <f t="shared" si="1"/>
        <v>-9415.3440986261121</v>
      </c>
      <c r="G22" s="38">
        <f t="shared" si="1"/>
        <v>-44375.40209915326</v>
      </c>
      <c r="I22" s="38">
        <f t="shared" si="2"/>
        <v>6030.380361889067</v>
      </c>
      <c r="K22" s="38">
        <f t="shared" si="1"/>
        <v>-19838.463269937209</v>
      </c>
      <c r="L22" s="38">
        <f t="shared" si="1"/>
        <v>-27248.147856761178</v>
      </c>
      <c r="N22" s="38">
        <f t="shared" si="1"/>
        <v>76151.326179544558</v>
      </c>
      <c r="P22" s="38">
        <f t="shared" si="1"/>
        <v>-18695.65078304382</v>
      </c>
    </row>
    <row r="23" spans="2:16" ht="13.15" customHeight="1" x14ac:dyDescent="0.2">
      <c r="B23" s="34">
        <f>MAX(B$8:B22)+1</f>
        <v>12</v>
      </c>
      <c r="D23" s="41" t="s">
        <v>101</v>
      </c>
      <c r="F23" s="38">
        <f t="shared" si="1"/>
        <v>-5460.0502819484391</v>
      </c>
      <c r="G23" s="38">
        <f t="shared" si="1"/>
        <v>-21688.842387188459</v>
      </c>
      <c r="I23" s="38">
        <f t="shared" si="2"/>
        <v>6921.1769790017934</v>
      </c>
      <c r="K23" s="38">
        <f t="shared" si="1"/>
        <v>-18730.648558285749</v>
      </c>
      <c r="L23" s="38">
        <f t="shared" si="1"/>
        <v>-25939.036526708194</v>
      </c>
      <c r="N23" s="38">
        <f t="shared" si="1"/>
        <v>46201.954393765423</v>
      </c>
      <c r="P23" s="38">
        <f t="shared" si="1"/>
        <v>-18695.446381363552</v>
      </c>
    </row>
    <row r="24" spans="2:16" ht="13.15" customHeight="1" x14ac:dyDescent="0.2">
      <c r="B24" s="34">
        <f>MAX(B$8:B23)+1</f>
        <v>13</v>
      </c>
      <c r="D24" s="41" t="s">
        <v>102</v>
      </c>
      <c r="F24" s="38">
        <f t="shared" si="1"/>
        <v>70907.256884927134</v>
      </c>
      <c r="G24" s="38">
        <f t="shared" si="1"/>
        <v>-108532.53550915048</v>
      </c>
      <c r="I24" s="38">
        <f t="shared" si="2"/>
        <v>23343.796404241701</v>
      </c>
      <c r="K24" s="38">
        <f t="shared" si="1"/>
        <v>3416.2338110146811</v>
      </c>
      <c r="L24" s="38">
        <f t="shared" si="1"/>
        <v>-1183.1480638897483</v>
      </c>
      <c r="N24" s="38">
        <f t="shared" si="1"/>
        <v>-6647.3325665349839</v>
      </c>
      <c r="P24" s="38">
        <f t="shared" si="1"/>
        <v>-18695.729039391503</v>
      </c>
    </row>
    <row r="25" spans="2:16" ht="13.15" customHeight="1" x14ac:dyDescent="0.2">
      <c r="B25" s="34">
        <f>MAX(B$8:B24)+1</f>
        <v>14</v>
      </c>
      <c r="D25" s="41" t="s">
        <v>91</v>
      </c>
      <c r="F25" s="38">
        <f t="shared" si="1"/>
        <v>69391.386273588374</v>
      </c>
      <c r="G25" s="38">
        <f t="shared" si="1"/>
        <v>-114596.3913500933</v>
      </c>
      <c r="I25" s="38">
        <f t="shared" si="2"/>
        <v>23763.957394329482</v>
      </c>
      <c r="K25" s="38">
        <f t="shared" si="1"/>
        <v>3642.2922887730529</v>
      </c>
      <c r="L25" s="38">
        <f t="shared" si="1"/>
        <v>-413.22740639041876</v>
      </c>
      <c r="N25" s="38">
        <f t="shared" si="1"/>
        <v>-483.13766870996915</v>
      </c>
      <c r="P25" s="38">
        <f t="shared" si="1"/>
        <v>-18695.120468502399</v>
      </c>
    </row>
    <row r="26" spans="2:16" ht="13.15" customHeight="1" x14ac:dyDescent="0.2">
      <c r="B26" s="34">
        <f>MAX(B$8:B25)+1</f>
        <v>15</v>
      </c>
      <c r="D26" s="41" t="s">
        <v>103</v>
      </c>
      <c r="F26" s="38">
        <f t="shared" si="1"/>
        <v>91995.693523357186</v>
      </c>
      <c r="G26" s="38">
        <f t="shared" si="1"/>
        <v>-118493.51933587831</v>
      </c>
      <c r="I26" s="38">
        <f t="shared" si="2"/>
        <v>14182.553836579667</v>
      </c>
      <c r="K26" s="38">
        <f t="shared" si="1"/>
        <v>10307.728959407075</v>
      </c>
      <c r="L26" s="38">
        <f t="shared" si="1"/>
        <v>-15106.398392583375</v>
      </c>
      <c r="N26" s="38">
        <f t="shared" si="1"/>
        <v>-1580.9708621660247</v>
      </c>
      <c r="P26" s="38">
        <f t="shared" si="1"/>
        <v>-18694.912271283567</v>
      </c>
    </row>
    <row r="27" spans="2:16" ht="13.15" customHeight="1" x14ac:dyDescent="0.2"/>
    <row r="28" spans="2:16" ht="13.15" customHeight="1" x14ac:dyDescent="0.2">
      <c r="D28" s="40" t="s">
        <v>56</v>
      </c>
    </row>
    <row r="29" spans="2:16" ht="13.15" customHeight="1" x14ac:dyDescent="0.2">
      <c r="B29" s="34">
        <f>MAX(B$8:B28)+1</f>
        <v>16</v>
      </c>
      <c r="D29" s="33" t="s">
        <v>44</v>
      </c>
      <c r="F29" s="47">
        <f t="shared" ref="F29:P35" si="3">F20/F$8</f>
        <v>-2.89549500151975E-2</v>
      </c>
      <c r="G29" s="47">
        <f t="shared" si="3"/>
        <v>-2.0833111909191879E-2</v>
      </c>
      <c r="I29" s="47">
        <f t="shared" ref="I29:I35" si="4">I20/I$8</f>
        <v>0.15025280897613258</v>
      </c>
      <c r="K29" s="47">
        <f t="shared" si="3"/>
        <v>-1.8592237040505214E-3</v>
      </c>
      <c r="L29" s="47">
        <f t="shared" si="3"/>
        <v>-1.0807698983880711E-2</v>
      </c>
      <c r="N29" s="47">
        <f t="shared" si="3"/>
        <v>1.1268956605076491E-2</v>
      </c>
      <c r="P29" s="47">
        <f t="shared" si="3"/>
        <v>-8.0121378916784385E-3</v>
      </c>
    </row>
    <row r="30" spans="2:16" ht="13.15" customHeight="1" x14ac:dyDescent="0.2">
      <c r="B30" s="34">
        <f>MAX(B$8:B29)+1</f>
        <v>17</v>
      </c>
      <c r="D30" s="33" t="s">
        <v>89</v>
      </c>
      <c r="F30" s="47">
        <f t="shared" si="3"/>
        <v>-1.3846820929890672E-2</v>
      </c>
      <c r="G30" s="47">
        <f t="shared" si="3"/>
        <v>-1.818691985244213E-2</v>
      </c>
      <c r="I30" s="47">
        <f t="shared" si="4"/>
        <v>0.14324084215717878</v>
      </c>
      <c r="K30" s="47">
        <f t="shared" si="3"/>
        <v>-0.24258659885177986</v>
      </c>
      <c r="L30" s="47">
        <f t="shared" si="3"/>
        <v>-0.23624345797685922</v>
      </c>
      <c r="N30" s="47">
        <f t="shared" si="3"/>
        <v>6.7946172138800609E-2</v>
      </c>
      <c r="P30" s="47">
        <f t="shared" si="3"/>
        <v>-8.0125377799085649E-3</v>
      </c>
    </row>
    <row r="31" spans="2:16" ht="13.15" customHeight="1" x14ac:dyDescent="0.2">
      <c r="B31" s="34">
        <f>MAX(B$8:B30)+1</f>
        <v>18</v>
      </c>
      <c r="D31" s="33" t="s">
        <v>90</v>
      </c>
      <c r="F31" s="47">
        <f t="shared" si="3"/>
        <v>-4.1012493333824375E-2</v>
      </c>
      <c r="G31" s="47">
        <f t="shared" si="3"/>
        <v>-3.633666127988975E-2</v>
      </c>
      <c r="I31" s="47">
        <f t="shared" si="4"/>
        <v>0.12220932559693427</v>
      </c>
      <c r="K31" s="47">
        <f t="shared" si="3"/>
        <v>-0.25620297729580216</v>
      </c>
      <c r="L31" s="47">
        <f t="shared" si="3"/>
        <v>-0.25169143223093865</v>
      </c>
      <c r="N31" s="47">
        <f t="shared" si="3"/>
        <v>0.1176325689971745</v>
      </c>
      <c r="P31" s="47">
        <f t="shared" si="3"/>
        <v>-8.0128607872734427E-3</v>
      </c>
    </row>
    <row r="32" spans="2:16" ht="13.15" customHeight="1" x14ac:dyDescent="0.2">
      <c r="B32" s="34">
        <f>MAX(B$8:B31)+1</f>
        <v>19</v>
      </c>
      <c r="D32" s="33" t="s">
        <v>101</v>
      </c>
      <c r="F32" s="47">
        <f t="shared" si="3"/>
        <v>-2.3783546670740605E-2</v>
      </c>
      <c r="G32" s="47">
        <f t="shared" si="3"/>
        <v>-1.7759841761326157E-2</v>
      </c>
      <c r="I32" s="47">
        <f t="shared" si="4"/>
        <v>0.14026186080837397</v>
      </c>
      <c r="K32" s="47">
        <f t="shared" si="3"/>
        <v>-0.24189615203644363</v>
      </c>
      <c r="L32" s="47">
        <f t="shared" si="3"/>
        <v>-0.23959915691949851</v>
      </c>
      <c r="N32" s="47">
        <f t="shared" si="3"/>
        <v>7.1369139064170473E-2</v>
      </c>
      <c r="P32" s="47">
        <f t="shared" si="3"/>
        <v>-8.0127731817534378E-3</v>
      </c>
    </row>
    <row r="33" spans="2:17" ht="13.15" customHeight="1" x14ac:dyDescent="0.2">
      <c r="B33" s="34">
        <f>MAX(B$8:B32)+1</f>
        <v>20</v>
      </c>
      <c r="D33" s="33" t="s">
        <v>102</v>
      </c>
      <c r="F33" s="47">
        <f t="shared" si="3"/>
        <v>0.30886639615616329</v>
      </c>
      <c r="G33" s="47">
        <f t="shared" si="3"/>
        <v>-8.8871532292410668E-2</v>
      </c>
      <c r="I33" s="47">
        <f t="shared" si="4"/>
        <v>0.4730762313873092</v>
      </c>
      <c r="K33" s="47">
        <f t="shared" si="3"/>
        <v>4.4118804042996639E-2</v>
      </c>
      <c r="L33" s="47">
        <f t="shared" si="3"/>
        <v>-1.0928751279062869E-2</v>
      </c>
      <c r="N33" s="47">
        <f t="shared" si="3"/>
        <v>-1.0268275629717577E-2</v>
      </c>
      <c r="P33" s="47">
        <f t="shared" si="3"/>
        <v>-8.0128943275458286E-3</v>
      </c>
    </row>
    <row r="34" spans="2:17" ht="13.15" customHeight="1" x14ac:dyDescent="0.2">
      <c r="B34" s="34">
        <f>MAX(B$8:B33)+1</f>
        <v>21</v>
      </c>
      <c r="D34" s="33" t="s">
        <v>91</v>
      </c>
      <c r="F34" s="47">
        <f t="shared" si="3"/>
        <v>0.30226338380831475</v>
      </c>
      <c r="G34" s="47">
        <f t="shared" si="3"/>
        <v>-9.3836901963880642E-2</v>
      </c>
      <c r="I34" s="47">
        <f t="shared" si="4"/>
        <v>0.48159104938540354</v>
      </c>
      <c r="K34" s="47">
        <f t="shared" si="3"/>
        <v>4.7038226493041839E-2</v>
      </c>
      <c r="L34" s="47">
        <f t="shared" si="3"/>
        <v>-3.8169859580262562E-3</v>
      </c>
      <c r="N34" s="47">
        <f t="shared" si="3"/>
        <v>-7.4631300597002132E-4</v>
      </c>
      <c r="P34" s="47">
        <f t="shared" si="3"/>
        <v>-8.0126334971596519E-3</v>
      </c>
    </row>
    <row r="35" spans="2:17" ht="13.15" customHeight="1" x14ac:dyDescent="0.2">
      <c r="B35" s="34">
        <f>MAX(B$8:B34)+1</f>
        <v>22</v>
      </c>
      <c r="D35" s="33" t="s">
        <v>103</v>
      </c>
      <c r="F35" s="47">
        <f t="shared" si="3"/>
        <v>0.4007259562523891</v>
      </c>
      <c r="G35" s="47">
        <f t="shared" si="3"/>
        <v>-9.7028053207252718E-2</v>
      </c>
      <c r="I35" s="47">
        <f t="shared" si="4"/>
        <v>0.2874180790592224</v>
      </c>
      <c r="K35" s="47">
        <f t="shared" si="3"/>
        <v>0.13311872056945931</v>
      </c>
      <c r="L35" s="47">
        <f t="shared" si="3"/>
        <v>-0.13953796299358448</v>
      </c>
      <c r="N35" s="47">
        <f t="shared" si="3"/>
        <v>-2.4421592289514561E-3</v>
      </c>
      <c r="P35" s="47">
        <f t="shared" si="3"/>
        <v>-8.0125442648911332E-3</v>
      </c>
    </row>
    <row r="36" spans="2:17" ht="13.15" customHeight="1" x14ac:dyDescent="0.2"/>
    <row r="37" spans="2:17" ht="13.15" customHeight="1" x14ac:dyDescent="0.2"/>
    <row r="39" spans="2:17" x14ac:dyDescent="0.2">
      <c r="B39" s="42" t="s">
        <v>57</v>
      </c>
    </row>
    <row r="40" spans="2:17" ht="13.9" customHeight="1" x14ac:dyDescent="0.2">
      <c r="B40" s="43" t="s">
        <v>42</v>
      </c>
      <c r="D40" s="77" t="s">
        <v>134</v>
      </c>
      <c r="E40" s="77"/>
      <c r="F40" s="77"/>
      <c r="G40" s="77"/>
      <c r="H40" s="77"/>
      <c r="I40" s="77"/>
      <c r="J40" s="77"/>
      <c r="K40" s="77"/>
      <c r="L40" s="77"/>
      <c r="M40" s="77"/>
      <c r="N40" s="77"/>
      <c r="O40" s="77"/>
      <c r="P40" s="77"/>
      <c r="Q40" s="52"/>
    </row>
    <row r="41" spans="2:17" x14ac:dyDescent="0.2">
      <c r="B41" s="44" t="s">
        <v>58</v>
      </c>
      <c r="D41" s="77" t="s">
        <v>135</v>
      </c>
      <c r="E41" s="77"/>
      <c r="F41" s="77"/>
      <c r="G41" s="77"/>
      <c r="H41" s="77"/>
      <c r="I41" s="77"/>
      <c r="J41" s="77"/>
      <c r="K41" s="77"/>
      <c r="L41" s="77"/>
      <c r="M41" s="77"/>
      <c r="N41" s="77"/>
      <c r="O41" s="77"/>
      <c r="P41" s="77"/>
    </row>
    <row r="42" spans="2:17" x14ac:dyDescent="0.2">
      <c r="B42" s="44"/>
      <c r="D42" s="82"/>
      <c r="E42" s="82"/>
      <c r="F42" s="82"/>
      <c r="G42" s="82"/>
      <c r="H42" s="82"/>
      <c r="I42" s="82"/>
      <c r="J42" s="82"/>
      <c r="K42" s="82"/>
      <c r="L42" s="82"/>
      <c r="M42" s="82"/>
      <c r="N42" s="82"/>
      <c r="O42" s="82"/>
      <c r="P42" s="82"/>
    </row>
    <row r="43" spans="2:17" x14ac:dyDescent="0.2">
      <c r="B43" s="44"/>
      <c r="D43" s="82"/>
      <c r="E43" s="82"/>
      <c r="F43" s="82"/>
      <c r="G43" s="82"/>
      <c r="H43" s="82"/>
      <c r="I43" s="82"/>
      <c r="J43" s="82"/>
      <c r="K43" s="82"/>
      <c r="L43" s="82"/>
      <c r="M43" s="82"/>
      <c r="N43" s="82"/>
      <c r="O43" s="82"/>
      <c r="P43" s="82"/>
    </row>
  </sheetData>
  <mergeCells count="8">
    <mergeCell ref="D41:P41"/>
    <mergeCell ref="D42:P42"/>
    <mergeCell ref="D43:P43"/>
    <mergeCell ref="B1:P1"/>
    <mergeCell ref="B2:P2"/>
    <mergeCell ref="F4:G4"/>
    <mergeCell ref="K4:L4"/>
    <mergeCell ref="D40:P40"/>
  </mergeCells>
  <pageMargins left="0.7" right="0.7" top="0.75" bottom="0.75" header="0.3" footer="0.3"/>
  <pageSetup scale="77" orientation="landscape" r:id="rId1"/>
  <headerFooter>
    <oddHeader>&amp;R&amp;"Arial,Regular"&amp;10Filed: 2025-02-28
EB-2025-0064
Phase 3 Exhibit 7
Tab 0
Schedule 1
Attachment 2
Page 3 of 21</oddHeader>
  </headerFooter>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E69A6-37C8-47A3-AD0F-E181A5077269}">
  <sheetPr codeName="Sheet2"/>
  <dimension ref="B2:W106"/>
  <sheetViews>
    <sheetView view="pageBreakPreview" topLeftCell="A71" zoomScaleNormal="70" zoomScaleSheetLayoutView="100" zoomScalePageLayoutView="80" workbookViewId="0"/>
  </sheetViews>
  <sheetFormatPr defaultRowHeight="12.75" x14ac:dyDescent="0.2"/>
  <cols>
    <col min="1" max="1" width="1.7109375" style="1" customWidth="1"/>
    <col min="2" max="2" width="4.7109375" style="6" customWidth="1"/>
    <col min="3" max="3" width="1.7109375" style="1" customWidth="1"/>
    <col min="4" max="4" width="29.7109375" style="1" customWidth="1"/>
    <col min="5" max="5" width="1.7109375" style="1" customWidth="1"/>
    <col min="6" max="6" width="14.7109375" style="1" customWidth="1"/>
    <col min="7" max="7" width="1.85546875" style="1" customWidth="1"/>
    <col min="8" max="8" width="14.7109375" style="1" customWidth="1"/>
    <col min="9" max="9" width="1.85546875" style="1" customWidth="1"/>
    <col min="10" max="10" width="14.7109375" style="1" customWidth="1"/>
    <col min="11" max="11" width="1.85546875" style="1" customWidth="1"/>
    <col min="12" max="12" width="14.7109375" style="1" customWidth="1"/>
    <col min="13" max="13" width="1.85546875" style="1" customWidth="1"/>
    <col min="14" max="14" width="13.85546875" style="1" customWidth="1"/>
    <col min="15" max="15" width="1.85546875" style="1" customWidth="1"/>
    <col min="16" max="16" width="15.28515625" style="1" customWidth="1"/>
    <col min="17" max="17" width="1.85546875" style="1" customWidth="1"/>
    <col min="18" max="18" width="13.85546875" style="1" customWidth="1"/>
    <col min="19" max="19" width="1.85546875" style="1" customWidth="1"/>
    <col min="20" max="20" width="14.7109375" style="1" customWidth="1"/>
    <col min="21" max="21" width="1.85546875" style="1" customWidth="1"/>
    <col min="22" max="23" width="8.85546875" style="1" customWidth="1"/>
    <col min="24" max="207" width="8.7109375" style="1"/>
    <col min="208" max="208" width="4.5703125" style="1" customWidth="1"/>
    <col min="209" max="209" width="1" style="1" customWidth="1"/>
    <col min="210" max="210" width="18" style="1" customWidth="1"/>
    <col min="211" max="211" width="1.7109375" style="1" customWidth="1"/>
    <col min="212" max="212" width="12.5703125" style="1" customWidth="1"/>
    <col min="213" max="213" width="1.5703125" style="1" customWidth="1"/>
    <col min="214" max="214" width="9.5703125" style="1" customWidth="1"/>
    <col min="215" max="215" width="1.7109375" style="1" customWidth="1"/>
    <col min="216" max="216" width="11.7109375" style="1" customWidth="1"/>
    <col min="217" max="217" width="1.5703125" style="1" customWidth="1"/>
    <col min="218" max="218" width="10.28515625" style="1" customWidth="1"/>
    <col min="219" max="219" width="2" style="1" customWidth="1"/>
    <col min="220" max="220" width="9.5703125" style="1" customWidth="1"/>
    <col min="221" max="463" width="8.7109375" style="1"/>
    <col min="464" max="464" width="4.5703125" style="1" customWidth="1"/>
    <col min="465" max="465" width="1" style="1" customWidth="1"/>
    <col min="466" max="466" width="18" style="1" customWidth="1"/>
    <col min="467" max="467" width="1.7109375" style="1" customWidth="1"/>
    <col min="468" max="468" width="12.5703125" style="1" customWidth="1"/>
    <col min="469" max="469" width="1.5703125" style="1" customWidth="1"/>
    <col min="470" max="470" width="9.5703125" style="1" customWidth="1"/>
    <col min="471" max="471" width="1.7109375" style="1" customWidth="1"/>
    <col min="472" max="472" width="11.7109375" style="1" customWidth="1"/>
    <col min="473" max="473" width="1.5703125" style="1" customWidth="1"/>
    <col min="474" max="474" width="10.28515625" style="1" customWidth="1"/>
    <col min="475" max="475" width="2" style="1" customWidth="1"/>
    <col min="476" max="476" width="9.5703125" style="1" customWidth="1"/>
    <col min="477" max="719" width="8.7109375" style="1"/>
    <col min="720" max="720" width="4.5703125" style="1" customWidth="1"/>
    <col min="721" max="721" width="1" style="1" customWidth="1"/>
    <col min="722" max="722" width="18" style="1" customWidth="1"/>
    <col min="723" max="723" width="1.7109375" style="1" customWidth="1"/>
    <col min="724" max="724" width="12.5703125" style="1" customWidth="1"/>
    <col min="725" max="725" width="1.5703125" style="1" customWidth="1"/>
    <col min="726" max="726" width="9.5703125" style="1" customWidth="1"/>
    <col min="727" max="727" width="1.7109375" style="1" customWidth="1"/>
    <col min="728" max="728" width="11.7109375" style="1" customWidth="1"/>
    <col min="729" max="729" width="1.5703125" style="1" customWidth="1"/>
    <col min="730" max="730" width="10.28515625" style="1" customWidth="1"/>
    <col min="731" max="731" width="2" style="1" customWidth="1"/>
    <col min="732" max="732" width="9.5703125" style="1" customWidth="1"/>
    <col min="733" max="975" width="8.7109375" style="1"/>
    <col min="976" max="976" width="4.5703125" style="1" customWidth="1"/>
    <col min="977" max="977" width="1" style="1" customWidth="1"/>
    <col min="978" max="978" width="18" style="1" customWidth="1"/>
    <col min="979" max="979" width="1.7109375" style="1" customWidth="1"/>
    <col min="980" max="980" width="12.5703125" style="1" customWidth="1"/>
    <col min="981" max="981" width="1.5703125" style="1" customWidth="1"/>
    <col min="982" max="982" width="9.5703125" style="1" customWidth="1"/>
    <col min="983" max="983" width="1.7109375" style="1" customWidth="1"/>
    <col min="984" max="984" width="11.7109375" style="1" customWidth="1"/>
    <col min="985" max="985" width="1.5703125" style="1" customWidth="1"/>
    <col min="986" max="986" width="10.28515625" style="1" customWidth="1"/>
    <col min="987" max="987" width="2" style="1" customWidth="1"/>
    <col min="988" max="988" width="9.5703125" style="1" customWidth="1"/>
    <col min="989" max="1231" width="8.7109375" style="1"/>
    <col min="1232" max="1232" width="4.5703125" style="1" customWidth="1"/>
    <col min="1233" max="1233" width="1" style="1" customWidth="1"/>
    <col min="1234" max="1234" width="18" style="1" customWidth="1"/>
    <col min="1235" max="1235" width="1.7109375" style="1" customWidth="1"/>
    <col min="1236" max="1236" width="12.5703125" style="1" customWidth="1"/>
    <col min="1237" max="1237" width="1.5703125" style="1" customWidth="1"/>
    <col min="1238" max="1238" width="9.5703125" style="1" customWidth="1"/>
    <col min="1239" max="1239" width="1.7109375" style="1" customWidth="1"/>
    <col min="1240" max="1240" width="11.7109375" style="1" customWidth="1"/>
    <col min="1241" max="1241" width="1.5703125" style="1" customWidth="1"/>
    <col min="1242" max="1242" width="10.28515625" style="1" customWidth="1"/>
    <col min="1243" max="1243" width="2" style="1" customWidth="1"/>
    <col min="1244" max="1244" width="9.5703125" style="1" customWidth="1"/>
    <col min="1245" max="1487" width="8.7109375" style="1"/>
    <col min="1488" max="1488" width="4.5703125" style="1" customWidth="1"/>
    <col min="1489" max="1489" width="1" style="1" customWidth="1"/>
    <col min="1490" max="1490" width="18" style="1" customWidth="1"/>
    <col min="1491" max="1491" width="1.7109375" style="1" customWidth="1"/>
    <col min="1492" max="1492" width="12.5703125" style="1" customWidth="1"/>
    <col min="1493" max="1493" width="1.5703125" style="1" customWidth="1"/>
    <col min="1494" max="1494" width="9.5703125" style="1" customWidth="1"/>
    <col min="1495" max="1495" width="1.7109375" style="1" customWidth="1"/>
    <col min="1496" max="1496" width="11.7109375" style="1" customWidth="1"/>
    <col min="1497" max="1497" width="1.5703125" style="1" customWidth="1"/>
    <col min="1498" max="1498" width="10.28515625" style="1" customWidth="1"/>
    <col min="1499" max="1499" width="2" style="1" customWidth="1"/>
    <col min="1500" max="1500" width="9.5703125" style="1" customWidth="1"/>
    <col min="1501" max="1743" width="8.7109375" style="1"/>
    <col min="1744" max="1744" width="4.5703125" style="1" customWidth="1"/>
    <col min="1745" max="1745" width="1" style="1" customWidth="1"/>
    <col min="1746" max="1746" width="18" style="1" customWidth="1"/>
    <col min="1747" max="1747" width="1.7109375" style="1" customWidth="1"/>
    <col min="1748" max="1748" width="12.5703125" style="1" customWidth="1"/>
    <col min="1749" max="1749" width="1.5703125" style="1" customWidth="1"/>
    <col min="1750" max="1750" width="9.5703125" style="1" customWidth="1"/>
    <col min="1751" max="1751" width="1.7109375" style="1" customWidth="1"/>
    <col min="1752" max="1752" width="11.7109375" style="1" customWidth="1"/>
    <col min="1753" max="1753" width="1.5703125" style="1" customWidth="1"/>
    <col min="1754" max="1754" width="10.28515625" style="1" customWidth="1"/>
    <col min="1755" max="1755" width="2" style="1" customWidth="1"/>
    <col min="1756" max="1756" width="9.5703125" style="1" customWidth="1"/>
    <col min="1757" max="1999" width="8.7109375" style="1"/>
    <col min="2000" max="2000" width="4.5703125" style="1" customWidth="1"/>
    <col min="2001" max="2001" width="1" style="1" customWidth="1"/>
    <col min="2002" max="2002" width="18" style="1" customWidth="1"/>
    <col min="2003" max="2003" width="1.7109375" style="1" customWidth="1"/>
    <col min="2004" max="2004" width="12.5703125" style="1" customWidth="1"/>
    <col min="2005" max="2005" width="1.5703125" style="1" customWidth="1"/>
    <col min="2006" max="2006" width="9.5703125" style="1" customWidth="1"/>
    <col min="2007" max="2007" width="1.7109375" style="1" customWidth="1"/>
    <col min="2008" max="2008" width="11.7109375" style="1" customWidth="1"/>
    <col min="2009" max="2009" width="1.5703125" style="1" customWidth="1"/>
    <col min="2010" max="2010" width="10.28515625" style="1" customWidth="1"/>
    <col min="2011" max="2011" width="2" style="1" customWidth="1"/>
    <col min="2012" max="2012" width="9.5703125" style="1" customWidth="1"/>
    <col min="2013" max="2255" width="8.7109375" style="1"/>
    <col min="2256" max="2256" width="4.5703125" style="1" customWidth="1"/>
    <col min="2257" max="2257" width="1" style="1" customWidth="1"/>
    <col min="2258" max="2258" width="18" style="1" customWidth="1"/>
    <col min="2259" max="2259" width="1.7109375" style="1" customWidth="1"/>
    <col min="2260" max="2260" width="12.5703125" style="1" customWidth="1"/>
    <col min="2261" max="2261" width="1.5703125" style="1" customWidth="1"/>
    <col min="2262" max="2262" width="9.5703125" style="1" customWidth="1"/>
    <col min="2263" max="2263" width="1.7109375" style="1" customWidth="1"/>
    <col min="2264" max="2264" width="11.7109375" style="1" customWidth="1"/>
    <col min="2265" max="2265" width="1.5703125" style="1" customWidth="1"/>
    <col min="2266" max="2266" width="10.28515625" style="1" customWidth="1"/>
    <col min="2267" max="2267" width="2" style="1" customWidth="1"/>
    <col min="2268" max="2268" width="9.5703125" style="1" customWidth="1"/>
    <col min="2269" max="2511" width="8.7109375" style="1"/>
    <col min="2512" max="2512" width="4.5703125" style="1" customWidth="1"/>
    <col min="2513" max="2513" width="1" style="1" customWidth="1"/>
    <col min="2514" max="2514" width="18" style="1" customWidth="1"/>
    <col min="2515" max="2515" width="1.7109375" style="1" customWidth="1"/>
    <col min="2516" max="2516" width="12.5703125" style="1" customWidth="1"/>
    <col min="2517" max="2517" width="1.5703125" style="1" customWidth="1"/>
    <col min="2518" max="2518" width="9.5703125" style="1" customWidth="1"/>
    <col min="2519" max="2519" width="1.7109375" style="1" customWidth="1"/>
    <col min="2520" max="2520" width="11.7109375" style="1" customWidth="1"/>
    <col min="2521" max="2521" width="1.5703125" style="1" customWidth="1"/>
    <col min="2522" max="2522" width="10.28515625" style="1" customWidth="1"/>
    <col min="2523" max="2523" width="2" style="1" customWidth="1"/>
    <col min="2524" max="2524" width="9.5703125" style="1" customWidth="1"/>
    <col min="2525" max="2767" width="8.7109375" style="1"/>
    <col min="2768" max="2768" width="4.5703125" style="1" customWidth="1"/>
    <col min="2769" max="2769" width="1" style="1" customWidth="1"/>
    <col min="2770" max="2770" width="18" style="1" customWidth="1"/>
    <col min="2771" max="2771" width="1.7109375" style="1" customWidth="1"/>
    <col min="2772" max="2772" width="12.5703125" style="1" customWidth="1"/>
    <col min="2773" max="2773" width="1.5703125" style="1" customWidth="1"/>
    <col min="2774" max="2774" width="9.5703125" style="1" customWidth="1"/>
    <col min="2775" max="2775" width="1.7109375" style="1" customWidth="1"/>
    <col min="2776" max="2776" width="11.7109375" style="1" customWidth="1"/>
    <col min="2777" max="2777" width="1.5703125" style="1" customWidth="1"/>
    <col min="2778" max="2778" width="10.28515625" style="1" customWidth="1"/>
    <col min="2779" max="2779" width="2" style="1" customWidth="1"/>
    <col min="2780" max="2780" width="9.5703125" style="1" customWidth="1"/>
    <col min="2781" max="3023" width="8.7109375" style="1"/>
    <col min="3024" max="3024" width="4.5703125" style="1" customWidth="1"/>
    <col min="3025" max="3025" width="1" style="1" customWidth="1"/>
    <col min="3026" max="3026" width="18" style="1" customWidth="1"/>
    <col min="3027" max="3027" width="1.7109375" style="1" customWidth="1"/>
    <col min="3028" max="3028" width="12.5703125" style="1" customWidth="1"/>
    <col min="3029" max="3029" width="1.5703125" style="1" customWidth="1"/>
    <col min="3030" max="3030" width="9.5703125" style="1" customWidth="1"/>
    <col min="3031" max="3031" width="1.7109375" style="1" customWidth="1"/>
    <col min="3032" max="3032" width="11.7109375" style="1" customWidth="1"/>
    <col min="3033" max="3033" width="1.5703125" style="1" customWidth="1"/>
    <col min="3034" max="3034" width="10.28515625" style="1" customWidth="1"/>
    <col min="3035" max="3035" width="2" style="1" customWidth="1"/>
    <col min="3036" max="3036" width="9.5703125" style="1" customWidth="1"/>
    <col min="3037" max="3279" width="8.7109375" style="1"/>
    <col min="3280" max="3280" width="4.5703125" style="1" customWidth="1"/>
    <col min="3281" max="3281" width="1" style="1" customWidth="1"/>
    <col min="3282" max="3282" width="18" style="1" customWidth="1"/>
    <col min="3283" max="3283" width="1.7109375" style="1" customWidth="1"/>
    <col min="3284" max="3284" width="12.5703125" style="1" customWidth="1"/>
    <col min="3285" max="3285" width="1.5703125" style="1" customWidth="1"/>
    <col min="3286" max="3286" width="9.5703125" style="1" customWidth="1"/>
    <col min="3287" max="3287" width="1.7109375" style="1" customWidth="1"/>
    <col min="3288" max="3288" width="11.7109375" style="1" customWidth="1"/>
    <col min="3289" max="3289" width="1.5703125" style="1" customWidth="1"/>
    <col min="3290" max="3290" width="10.28515625" style="1" customWidth="1"/>
    <col min="3291" max="3291" width="2" style="1" customWidth="1"/>
    <col min="3292" max="3292" width="9.5703125" style="1" customWidth="1"/>
    <col min="3293" max="3535" width="8.7109375" style="1"/>
    <col min="3536" max="3536" width="4.5703125" style="1" customWidth="1"/>
    <col min="3537" max="3537" width="1" style="1" customWidth="1"/>
    <col min="3538" max="3538" width="18" style="1" customWidth="1"/>
    <col min="3539" max="3539" width="1.7109375" style="1" customWidth="1"/>
    <col min="3540" max="3540" width="12.5703125" style="1" customWidth="1"/>
    <col min="3541" max="3541" width="1.5703125" style="1" customWidth="1"/>
    <col min="3542" max="3542" width="9.5703125" style="1" customWidth="1"/>
    <col min="3543" max="3543" width="1.7109375" style="1" customWidth="1"/>
    <col min="3544" max="3544" width="11.7109375" style="1" customWidth="1"/>
    <col min="3545" max="3545" width="1.5703125" style="1" customWidth="1"/>
    <col min="3546" max="3546" width="10.28515625" style="1" customWidth="1"/>
    <col min="3547" max="3547" width="2" style="1" customWidth="1"/>
    <col min="3548" max="3548" width="9.5703125" style="1" customWidth="1"/>
    <col min="3549" max="3791" width="8.7109375" style="1"/>
    <col min="3792" max="3792" width="4.5703125" style="1" customWidth="1"/>
    <col min="3793" max="3793" width="1" style="1" customWidth="1"/>
    <col min="3794" max="3794" width="18" style="1" customWidth="1"/>
    <col min="3795" max="3795" width="1.7109375" style="1" customWidth="1"/>
    <col min="3796" max="3796" width="12.5703125" style="1" customWidth="1"/>
    <col min="3797" max="3797" width="1.5703125" style="1" customWidth="1"/>
    <col min="3798" max="3798" width="9.5703125" style="1" customWidth="1"/>
    <col min="3799" max="3799" width="1.7109375" style="1" customWidth="1"/>
    <col min="3800" max="3800" width="11.7109375" style="1" customWidth="1"/>
    <col min="3801" max="3801" width="1.5703125" style="1" customWidth="1"/>
    <col min="3802" max="3802" width="10.28515625" style="1" customWidth="1"/>
    <col min="3803" max="3803" width="2" style="1" customWidth="1"/>
    <col min="3804" max="3804" width="9.5703125" style="1" customWidth="1"/>
    <col min="3805" max="4047" width="8.7109375" style="1"/>
    <col min="4048" max="4048" width="4.5703125" style="1" customWidth="1"/>
    <col min="4049" max="4049" width="1" style="1" customWidth="1"/>
    <col min="4050" max="4050" width="18" style="1" customWidth="1"/>
    <col min="4051" max="4051" width="1.7109375" style="1" customWidth="1"/>
    <col min="4052" max="4052" width="12.5703125" style="1" customWidth="1"/>
    <col min="4053" max="4053" width="1.5703125" style="1" customWidth="1"/>
    <col min="4054" max="4054" width="9.5703125" style="1" customWidth="1"/>
    <col min="4055" max="4055" width="1.7109375" style="1" customWidth="1"/>
    <col min="4056" max="4056" width="11.7109375" style="1" customWidth="1"/>
    <col min="4057" max="4057" width="1.5703125" style="1" customWidth="1"/>
    <col min="4058" max="4058" width="10.28515625" style="1" customWidth="1"/>
    <col min="4059" max="4059" width="2" style="1" customWidth="1"/>
    <col min="4060" max="4060" width="9.5703125" style="1" customWidth="1"/>
    <col min="4061" max="4303" width="8.7109375" style="1"/>
    <col min="4304" max="4304" width="4.5703125" style="1" customWidth="1"/>
    <col min="4305" max="4305" width="1" style="1" customWidth="1"/>
    <col min="4306" max="4306" width="18" style="1" customWidth="1"/>
    <col min="4307" max="4307" width="1.7109375" style="1" customWidth="1"/>
    <col min="4308" max="4308" width="12.5703125" style="1" customWidth="1"/>
    <col min="4309" max="4309" width="1.5703125" style="1" customWidth="1"/>
    <col min="4310" max="4310" width="9.5703125" style="1" customWidth="1"/>
    <col min="4311" max="4311" width="1.7109375" style="1" customWidth="1"/>
    <col min="4312" max="4312" width="11.7109375" style="1" customWidth="1"/>
    <col min="4313" max="4313" width="1.5703125" style="1" customWidth="1"/>
    <col min="4314" max="4314" width="10.28515625" style="1" customWidth="1"/>
    <col min="4315" max="4315" width="2" style="1" customWidth="1"/>
    <col min="4316" max="4316" width="9.5703125" style="1" customWidth="1"/>
    <col min="4317" max="4559" width="8.7109375" style="1"/>
    <col min="4560" max="4560" width="4.5703125" style="1" customWidth="1"/>
    <col min="4561" max="4561" width="1" style="1" customWidth="1"/>
    <col min="4562" max="4562" width="18" style="1" customWidth="1"/>
    <col min="4563" max="4563" width="1.7109375" style="1" customWidth="1"/>
    <col min="4564" max="4564" width="12.5703125" style="1" customWidth="1"/>
    <col min="4565" max="4565" width="1.5703125" style="1" customWidth="1"/>
    <col min="4566" max="4566" width="9.5703125" style="1" customWidth="1"/>
    <col min="4567" max="4567" width="1.7109375" style="1" customWidth="1"/>
    <col min="4568" max="4568" width="11.7109375" style="1" customWidth="1"/>
    <col min="4569" max="4569" width="1.5703125" style="1" customWidth="1"/>
    <col min="4570" max="4570" width="10.28515625" style="1" customWidth="1"/>
    <col min="4571" max="4571" width="2" style="1" customWidth="1"/>
    <col min="4572" max="4572" width="9.5703125" style="1" customWidth="1"/>
    <col min="4573" max="4815" width="8.7109375" style="1"/>
    <col min="4816" max="4816" width="4.5703125" style="1" customWidth="1"/>
    <col min="4817" max="4817" width="1" style="1" customWidth="1"/>
    <col min="4818" max="4818" width="18" style="1" customWidth="1"/>
    <col min="4819" max="4819" width="1.7109375" style="1" customWidth="1"/>
    <col min="4820" max="4820" width="12.5703125" style="1" customWidth="1"/>
    <col min="4821" max="4821" width="1.5703125" style="1" customWidth="1"/>
    <col min="4822" max="4822" width="9.5703125" style="1" customWidth="1"/>
    <col min="4823" max="4823" width="1.7109375" style="1" customWidth="1"/>
    <col min="4824" max="4824" width="11.7109375" style="1" customWidth="1"/>
    <col min="4825" max="4825" width="1.5703125" style="1" customWidth="1"/>
    <col min="4826" max="4826" width="10.28515625" style="1" customWidth="1"/>
    <col min="4827" max="4827" width="2" style="1" customWidth="1"/>
    <col min="4828" max="4828" width="9.5703125" style="1" customWidth="1"/>
    <col min="4829" max="5071" width="8.7109375" style="1"/>
    <col min="5072" max="5072" width="4.5703125" style="1" customWidth="1"/>
    <col min="5073" max="5073" width="1" style="1" customWidth="1"/>
    <col min="5074" max="5074" width="18" style="1" customWidth="1"/>
    <col min="5075" max="5075" width="1.7109375" style="1" customWidth="1"/>
    <col min="5076" max="5076" width="12.5703125" style="1" customWidth="1"/>
    <col min="5077" max="5077" width="1.5703125" style="1" customWidth="1"/>
    <col min="5078" max="5078" width="9.5703125" style="1" customWidth="1"/>
    <col min="5079" max="5079" width="1.7109375" style="1" customWidth="1"/>
    <col min="5080" max="5080" width="11.7109375" style="1" customWidth="1"/>
    <col min="5081" max="5081" width="1.5703125" style="1" customWidth="1"/>
    <col min="5082" max="5082" width="10.28515625" style="1" customWidth="1"/>
    <col min="5083" max="5083" width="2" style="1" customWidth="1"/>
    <col min="5084" max="5084" width="9.5703125" style="1" customWidth="1"/>
    <col min="5085" max="5327" width="8.7109375" style="1"/>
    <col min="5328" max="5328" width="4.5703125" style="1" customWidth="1"/>
    <col min="5329" max="5329" width="1" style="1" customWidth="1"/>
    <col min="5330" max="5330" width="18" style="1" customWidth="1"/>
    <col min="5331" max="5331" width="1.7109375" style="1" customWidth="1"/>
    <col min="5332" max="5332" width="12.5703125" style="1" customWidth="1"/>
    <col min="5333" max="5333" width="1.5703125" style="1" customWidth="1"/>
    <col min="5334" max="5334" width="9.5703125" style="1" customWidth="1"/>
    <col min="5335" max="5335" width="1.7109375" style="1" customWidth="1"/>
    <col min="5336" max="5336" width="11.7109375" style="1" customWidth="1"/>
    <col min="5337" max="5337" width="1.5703125" style="1" customWidth="1"/>
    <col min="5338" max="5338" width="10.28515625" style="1" customWidth="1"/>
    <col min="5339" max="5339" width="2" style="1" customWidth="1"/>
    <col min="5340" max="5340" width="9.5703125" style="1" customWidth="1"/>
    <col min="5341" max="5583" width="8.7109375" style="1"/>
    <col min="5584" max="5584" width="4.5703125" style="1" customWidth="1"/>
    <col min="5585" max="5585" width="1" style="1" customWidth="1"/>
    <col min="5586" max="5586" width="18" style="1" customWidth="1"/>
    <col min="5587" max="5587" width="1.7109375" style="1" customWidth="1"/>
    <col min="5588" max="5588" width="12.5703125" style="1" customWidth="1"/>
    <col min="5589" max="5589" width="1.5703125" style="1" customWidth="1"/>
    <col min="5590" max="5590" width="9.5703125" style="1" customWidth="1"/>
    <col min="5591" max="5591" width="1.7109375" style="1" customWidth="1"/>
    <col min="5592" max="5592" width="11.7109375" style="1" customWidth="1"/>
    <col min="5593" max="5593" width="1.5703125" style="1" customWidth="1"/>
    <col min="5594" max="5594" width="10.28515625" style="1" customWidth="1"/>
    <col min="5595" max="5595" width="2" style="1" customWidth="1"/>
    <col min="5596" max="5596" width="9.5703125" style="1" customWidth="1"/>
    <col min="5597" max="5839" width="8.7109375" style="1"/>
    <col min="5840" max="5840" width="4.5703125" style="1" customWidth="1"/>
    <col min="5841" max="5841" width="1" style="1" customWidth="1"/>
    <col min="5842" max="5842" width="18" style="1" customWidth="1"/>
    <col min="5843" max="5843" width="1.7109375" style="1" customWidth="1"/>
    <col min="5844" max="5844" width="12.5703125" style="1" customWidth="1"/>
    <col min="5845" max="5845" width="1.5703125" style="1" customWidth="1"/>
    <col min="5846" max="5846" width="9.5703125" style="1" customWidth="1"/>
    <col min="5847" max="5847" width="1.7109375" style="1" customWidth="1"/>
    <col min="5848" max="5848" width="11.7109375" style="1" customWidth="1"/>
    <col min="5849" max="5849" width="1.5703125" style="1" customWidth="1"/>
    <col min="5850" max="5850" width="10.28515625" style="1" customWidth="1"/>
    <col min="5851" max="5851" width="2" style="1" customWidth="1"/>
    <col min="5852" max="5852" width="9.5703125" style="1" customWidth="1"/>
    <col min="5853" max="6095" width="8.7109375" style="1"/>
    <col min="6096" max="6096" width="4.5703125" style="1" customWidth="1"/>
    <col min="6097" max="6097" width="1" style="1" customWidth="1"/>
    <col min="6098" max="6098" width="18" style="1" customWidth="1"/>
    <col min="6099" max="6099" width="1.7109375" style="1" customWidth="1"/>
    <col min="6100" max="6100" width="12.5703125" style="1" customWidth="1"/>
    <col min="6101" max="6101" width="1.5703125" style="1" customWidth="1"/>
    <col min="6102" max="6102" width="9.5703125" style="1" customWidth="1"/>
    <col min="6103" max="6103" width="1.7109375" style="1" customWidth="1"/>
    <col min="6104" max="6104" width="11.7109375" style="1" customWidth="1"/>
    <col min="6105" max="6105" width="1.5703125" style="1" customWidth="1"/>
    <col min="6106" max="6106" width="10.28515625" style="1" customWidth="1"/>
    <col min="6107" max="6107" width="2" style="1" customWidth="1"/>
    <col min="6108" max="6108" width="9.5703125" style="1" customWidth="1"/>
    <col min="6109" max="6351" width="8.7109375" style="1"/>
    <col min="6352" max="6352" width="4.5703125" style="1" customWidth="1"/>
    <col min="6353" max="6353" width="1" style="1" customWidth="1"/>
    <col min="6354" max="6354" width="18" style="1" customWidth="1"/>
    <col min="6355" max="6355" width="1.7109375" style="1" customWidth="1"/>
    <col min="6356" max="6356" width="12.5703125" style="1" customWidth="1"/>
    <col min="6357" max="6357" width="1.5703125" style="1" customWidth="1"/>
    <col min="6358" max="6358" width="9.5703125" style="1" customWidth="1"/>
    <col min="6359" max="6359" width="1.7109375" style="1" customWidth="1"/>
    <col min="6360" max="6360" width="11.7109375" style="1" customWidth="1"/>
    <col min="6361" max="6361" width="1.5703125" style="1" customWidth="1"/>
    <col min="6362" max="6362" width="10.28515625" style="1" customWidth="1"/>
    <col min="6363" max="6363" width="2" style="1" customWidth="1"/>
    <col min="6364" max="6364" width="9.5703125" style="1" customWidth="1"/>
    <col min="6365" max="6607" width="8.7109375" style="1"/>
    <col min="6608" max="6608" width="4.5703125" style="1" customWidth="1"/>
    <col min="6609" max="6609" width="1" style="1" customWidth="1"/>
    <col min="6610" max="6610" width="18" style="1" customWidth="1"/>
    <col min="6611" max="6611" width="1.7109375" style="1" customWidth="1"/>
    <col min="6612" max="6612" width="12.5703125" style="1" customWidth="1"/>
    <col min="6613" max="6613" width="1.5703125" style="1" customWidth="1"/>
    <col min="6614" max="6614" width="9.5703125" style="1" customWidth="1"/>
    <col min="6615" max="6615" width="1.7109375" style="1" customWidth="1"/>
    <col min="6616" max="6616" width="11.7109375" style="1" customWidth="1"/>
    <col min="6617" max="6617" width="1.5703125" style="1" customWidth="1"/>
    <col min="6618" max="6618" width="10.28515625" style="1" customWidth="1"/>
    <col min="6619" max="6619" width="2" style="1" customWidth="1"/>
    <col min="6620" max="6620" width="9.5703125" style="1" customWidth="1"/>
    <col min="6621" max="6863" width="8.7109375" style="1"/>
    <col min="6864" max="6864" width="4.5703125" style="1" customWidth="1"/>
    <col min="6865" max="6865" width="1" style="1" customWidth="1"/>
    <col min="6866" max="6866" width="18" style="1" customWidth="1"/>
    <col min="6867" max="6867" width="1.7109375" style="1" customWidth="1"/>
    <col min="6868" max="6868" width="12.5703125" style="1" customWidth="1"/>
    <col min="6869" max="6869" width="1.5703125" style="1" customWidth="1"/>
    <col min="6870" max="6870" width="9.5703125" style="1" customWidth="1"/>
    <col min="6871" max="6871" width="1.7109375" style="1" customWidth="1"/>
    <col min="6872" max="6872" width="11.7109375" style="1" customWidth="1"/>
    <col min="6873" max="6873" width="1.5703125" style="1" customWidth="1"/>
    <col min="6874" max="6874" width="10.28515625" style="1" customWidth="1"/>
    <col min="6875" max="6875" width="2" style="1" customWidth="1"/>
    <col min="6876" max="6876" width="9.5703125" style="1" customWidth="1"/>
    <col min="6877" max="7119" width="8.7109375" style="1"/>
    <col min="7120" max="7120" width="4.5703125" style="1" customWidth="1"/>
    <col min="7121" max="7121" width="1" style="1" customWidth="1"/>
    <col min="7122" max="7122" width="18" style="1" customWidth="1"/>
    <col min="7123" max="7123" width="1.7109375" style="1" customWidth="1"/>
    <col min="7124" max="7124" width="12.5703125" style="1" customWidth="1"/>
    <col min="7125" max="7125" width="1.5703125" style="1" customWidth="1"/>
    <col min="7126" max="7126" width="9.5703125" style="1" customWidth="1"/>
    <col min="7127" max="7127" width="1.7109375" style="1" customWidth="1"/>
    <col min="7128" max="7128" width="11.7109375" style="1" customWidth="1"/>
    <col min="7129" max="7129" width="1.5703125" style="1" customWidth="1"/>
    <col min="7130" max="7130" width="10.28515625" style="1" customWidth="1"/>
    <col min="7131" max="7131" width="2" style="1" customWidth="1"/>
    <col min="7132" max="7132" width="9.5703125" style="1" customWidth="1"/>
    <col min="7133" max="7375" width="8.7109375" style="1"/>
    <col min="7376" max="7376" width="4.5703125" style="1" customWidth="1"/>
    <col min="7377" max="7377" width="1" style="1" customWidth="1"/>
    <col min="7378" max="7378" width="18" style="1" customWidth="1"/>
    <col min="7379" max="7379" width="1.7109375" style="1" customWidth="1"/>
    <col min="7380" max="7380" width="12.5703125" style="1" customWidth="1"/>
    <col min="7381" max="7381" width="1.5703125" style="1" customWidth="1"/>
    <col min="7382" max="7382" width="9.5703125" style="1" customWidth="1"/>
    <col min="7383" max="7383" width="1.7109375" style="1" customWidth="1"/>
    <col min="7384" max="7384" width="11.7109375" style="1" customWidth="1"/>
    <col min="7385" max="7385" width="1.5703125" style="1" customWidth="1"/>
    <col min="7386" max="7386" width="10.28515625" style="1" customWidth="1"/>
    <col min="7387" max="7387" width="2" style="1" customWidth="1"/>
    <col min="7388" max="7388" width="9.5703125" style="1" customWidth="1"/>
    <col min="7389" max="7631" width="8.7109375" style="1"/>
    <col min="7632" max="7632" width="4.5703125" style="1" customWidth="1"/>
    <col min="7633" max="7633" width="1" style="1" customWidth="1"/>
    <col min="7634" max="7634" width="18" style="1" customWidth="1"/>
    <col min="7635" max="7635" width="1.7109375" style="1" customWidth="1"/>
    <col min="7636" max="7636" width="12.5703125" style="1" customWidth="1"/>
    <col min="7637" max="7637" width="1.5703125" style="1" customWidth="1"/>
    <col min="7638" max="7638" width="9.5703125" style="1" customWidth="1"/>
    <col min="7639" max="7639" width="1.7109375" style="1" customWidth="1"/>
    <col min="7640" max="7640" width="11.7109375" style="1" customWidth="1"/>
    <col min="7641" max="7641" width="1.5703125" style="1" customWidth="1"/>
    <col min="7642" max="7642" width="10.28515625" style="1" customWidth="1"/>
    <col min="7643" max="7643" width="2" style="1" customWidth="1"/>
    <col min="7644" max="7644" width="9.5703125" style="1" customWidth="1"/>
    <col min="7645" max="7887" width="8.7109375" style="1"/>
    <col min="7888" max="7888" width="4.5703125" style="1" customWidth="1"/>
    <col min="7889" max="7889" width="1" style="1" customWidth="1"/>
    <col min="7890" max="7890" width="18" style="1" customWidth="1"/>
    <col min="7891" max="7891" width="1.7109375" style="1" customWidth="1"/>
    <col min="7892" max="7892" width="12.5703125" style="1" customWidth="1"/>
    <col min="7893" max="7893" width="1.5703125" style="1" customWidth="1"/>
    <col min="7894" max="7894" width="9.5703125" style="1" customWidth="1"/>
    <col min="7895" max="7895" width="1.7109375" style="1" customWidth="1"/>
    <col min="7896" max="7896" width="11.7109375" style="1" customWidth="1"/>
    <col min="7897" max="7897" width="1.5703125" style="1" customWidth="1"/>
    <col min="7898" max="7898" width="10.28515625" style="1" customWidth="1"/>
    <col min="7899" max="7899" width="2" style="1" customWidth="1"/>
    <col min="7900" max="7900" width="9.5703125" style="1" customWidth="1"/>
    <col min="7901" max="8143" width="8.7109375" style="1"/>
    <col min="8144" max="8144" width="4.5703125" style="1" customWidth="1"/>
    <col min="8145" max="8145" width="1" style="1" customWidth="1"/>
    <col min="8146" max="8146" width="18" style="1" customWidth="1"/>
    <col min="8147" max="8147" width="1.7109375" style="1" customWidth="1"/>
    <col min="8148" max="8148" width="12.5703125" style="1" customWidth="1"/>
    <col min="8149" max="8149" width="1.5703125" style="1" customWidth="1"/>
    <col min="8150" max="8150" width="9.5703125" style="1" customWidth="1"/>
    <col min="8151" max="8151" width="1.7109375" style="1" customWidth="1"/>
    <col min="8152" max="8152" width="11.7109375" style="1" customWidth="1"/>
    <col min="8153" max="8153" width="1.5703125" style="1" customWidth="1"/>
    <col min="8154" max="8154" width="10.28515625" style="1" customWidth="1"/>
    <col min="8155" max="8155" width="2" style="1" customWidth="1"/>
    <col min="8156" max="8156" width="9.5703125" style="1" customWidth="1"/>
    <col min="8157" max="8399" width="8.7109375" style="1"/>
    <col min="8400" max="8400" width="4.5703125" style="1" customWidth="1"/>
    <col min="8401" max="8401" width="1" style="1" customWidth="1"/>
    <col min="8402" max="8402" width="18" style="1" customWidth="1"/>
    <col min="8403" max="8403" width="1.7109375" style="1" customWidth="1"/>
    <col min="8404" max="8404" width="12.5703125" style="1" customWidth="1"/>
    <col min="8405" max="8405" width="1.5703125" style="1" customWidth="1"/>
    <col min="8406" max="8406" width="9.5703125" style="1" customWidth="1"/>
    <col min="8407" max="8407" width="1.7109375" style="1" customWidth="1"/>
    <col min="8408" max="8408" width="11.7109375" style="1" customWidth="1"/>
    <col min="8409" max="8409" width="1.5703125" style="1" customWidth="1"/>
    <col min="8410" max="8410" width="10.28515625" style="1" customWidth="1"/>
    <col min="8411" max="8411" width="2" style="1" customWidth="1"/>
    <col min="8412" max="8412" width="9.5703125" style="1" customWidth="1"/>
    <col min="8413" max="8655" width="8.7109375" style="1"/>
    <col min="8656" max="8656" width="4.5703125" style="1" customWidth="1"/>
    <col min="8657" max="8657" width="1" style="1" customWidth="1"/>
    <col min="8658" max="8658" width="18" style="1" customWidth="1"/>
    <col min="8659" max="8659" width="1.7109375" style="1" customWidth="1"/>
    <col min="8660" max="8660" width="12.5703125" style="1" customWidth="1"/>
    <col min="8661" max="8661" width="1.5703125" style="1" customWidth="1"/>
    <col min="8662" max="8662" width="9.5703125" style="1" customWidth="1"/>
    <col min="8663" max="8663" width="1.7109375" style="1" customWidth="1"/>
    <col min="8664" max="8664" width="11.7109375" style="1" customWidth="1"/>
    <col min="8665" max="8665" width="1.5703125" style="1" customWidth="1"/>
    <col min="8666" max="8666" width="10.28515625" style="1" customWidth="1"/>
    <col min="8667" max="8667" width="2" style="1" customWidth="1"/>
    <col min="8668" max="8668" width="9.5703125" style="1" customWidth="1"/>
    <col min="8669" max="8911" width="8.7109375" style="1"/>
    <col min="8912" max="8912" width="4.5703125" style="1" customWidth="1"/>
    <col min="8913" max="8913" width="1" style="1" customWidth="1"/>
    <col min="8914" max="8914" width="18" style="1" customWidth="1"/>
    <col min="8915" max="8915" width="1.7109375" style="1" customWidth="1"/>
    <col min="8916" max="8916" width="12.5703125" style="1" customWidth="1"/>
    <col min="8917" max="8917" width="1.5703125" style="1" customWidth="1"/>
    <col min="8918" max="8918" width="9.5703125" style="1" customWidth="1"/>
    <col min="8919" max="8919" width="1.7109375" style="1" customWidth="1"/>
    <col min="8920" max="8920" width="11.7109375" style="1" customWidth="1"/>
    <col min="8921" max="8921" width="1.5703125" style="1" customWidth="1"/>
    <col min="8922" max="8922" width="10.28515625" style="1" customWidth="1"/>
    <col min="8923" max="8923" width="2" style="1" customWidth="1"/>
    <col min="8924" max="8924" width="9.5703125" style="1" customWidth="1"/>
    <col min="8925" max="9167" width="8.7109375" style="1"/>
    <col min="9168" max="9168" width="4.5703125" style="1" customWidth="1"/>
    <col min="9169" max="9169" width="1" style="1" customWidth="1"/>
    <col min="9170" max="9170" width="18" style="1" customWidth="1"/>
    <col min="9171" max="9171" width="1.7109375" style="1" customWidth="1"/>
    <col min="9172" max="9172" width="12.5703125" style="1" customWidth="1"/>
    <col min="9173" max="9173" width="1.5703125" style="1" customWidth="1"/>
    <col min="9174" max="9174" width="9.5703125" style="1" customWidth="1"/>
    <col min="9175" max="9175" width="1.7109375" style="1" customWidth="1"/>
    <col min="9176" max="9176" width="11.7109375" style="1" customWidth="1"/>
    <col min="9177" max="9177" width="1.5703125" style="1" customWidth="1"/>
    <col min="9178" max="9178" width="10.28515625" style="1" customWidth="1"/>
    <col min="9179" max="9179" width="2" style="1" customWidth="1"/>
    <col min="9180" max="9180" width="9.5703125" style="1" customWidth="1"/>
    <col min="9181" max="9423" width="8.7109375" style="1"/>
    <col min="9424" max="9424" width="4.5703125" style="1" customWidth="1"/>
    <col min="9425" max="9425" width="1" style="1" customWidth="1"/>
    <col min="9426" max="9426" width="18" style="1" customWidth="1"/>
    <col min="9427" max="9427" width="1.7109375" style="1" customWidth="1"/>
    <col min="9428" max="9428" width="12.5703125" style="1" customWidth="1"/>
    <col min="9429" max="9429" width="1.5703125" style="1" customWidth="1"/>
    <col min="9430" max="9430" width="9.5703125" style="1" customWidth="1"/>
    <col min="9431" max="9431" width="1.7109375" style="1" customWidth="1"/>
    <col min="9432" max="9432" width="11.7109375" style="1" customWidth="1"/>
    <col min="9433" max="9433" width="1.5703125" style="1" customWidth="1"/>
    <col min="9434" max="9434" width="10.28515625" style="1" customWidth="1"/>
    <col min="9435" max="9435" width="2" style="1" customWidth="1"/>
    <col min="9436" max="9436" width="9.5703125" style="1" customWidth="1"/>
    <col min="9437" max="9679" width="8.7109375" style="1"/>
    <col min="9680" max="9680" width="4.5703125" style="1" customWidth="1"/>
    <col min="9681" max="9681" width="1" style="1" customWidth="1"/>
    <col min="9682" max="9682" width="18" style="1" customWidth="1"/>
    <col min="9683" max="9683" width="1.7109375" style="1" customWidth="1"/>
    <col min="9684" max="9684" width="12.5703125" style="1" customWidth="1"/>
    <col min="9685" max="9685" width="1.5703125" style="1" customWidth="1"/>
    <col min="9686" max="9686" width="9.5703125" style="1" customWidth="1"/>
    <col min="9687" max="9687" width="1.7109375" style="1" customWidth="1"/>
    <col min="9688" max="9688" width="11.7109375" style="1" customWidth="1"/>
    <col min="9689" max="9689" width="1.5703125" style="1" customWidth="1"/>
    <col min="9690" max="9690" width="10.28515625" style="1" customWidth="1"/>
    <col min="9691" max="9691" width="2" style="1" customWidth="1"/>
    <col min="9692" max="9692" width="9.5703125" style="1" customWidth="1"/>
    <col min="9693" max="9935" width="8.7109375" style="1"/>
    <col min="9936" max="9936" width="4.5703125" style="1" customWidth="1"/>
    <col min="9937" max="9937" width="1" style="1" customWidth="1"/>
    <col min="9938" max="9938" width="18" style="1" customWidth="1"/>
    <col min="9939" max="9939" width="1.7109375" style="1" customWidth="1"/>
    <col min="9940" max="9940" width="12.5703125" style="1" customWidth="1"/>
    <col min="9941" max="9941" width="1.5703125" style="1" customWidth="1"/>
    <col min="9942" max="9942" width="9.5703125" style="1" customWidth="1"/>
    <col min="9943" max="9943" width="1.7109375" style="1" customWidth="1"/>
    <col min="9944" max="9944" width="11.7109375" style="1" customWidth="1"/>
    <col min="9945" max="9945" width="1.5703125" style="1" customWidth="1"/>
    <col min="9946" max="9946" width="10.28515625" style="1" customWidth="1"/>
    <col min="9947" max="9947" width="2" style="1" customWidth="1"/>
    <col min="9948" max="9948" width="9.5703125" style="1" customWidth="1"/>
    <col min="9949" max="10191" width="8.7109375" style="1"/>
    <col min="10192" max="10192" width="4.5703125" style="1" customWidth="1"/>
    <col min="10193" max="10193" width="1" style="1" customWidth="1"/>
    <col min="10194" max="10194" width="18" style="1" customWidth="1"/>
    <col min="10195" max="10195" width="1.7109375" style="1" customWidth="1"/>
    <col min="10196" max="10196" width="12.5703125" style="1" customWidth="1"/>
    <col min="10197" max="10197" width="1.5703125" style="1" customWidth="1"/>
    <col min="10198" max="10198" width="9.5703125" style="1" customWidth="1"/>
    <col min="10199" max="10199" width="1.7109375" style="1" customWidth="1"/>
    <col min="10200" max="10200" width="11.7109375" style="1" customWidth="1"/>
    <col min="10201" max="10201" width="1.5703125" style="1" customWidth="1"/>
    <col min="10202" max="10202" width="10.28515625" style="1" customWidth="1"/>
    <col min="10203" max="10203" width="2" style="1" customWidth="1"/>
    <col min="10204" max="10204" width="9.5703125" style="1" customWidth="1"/>
    <col min="10205" max="10447" width="8.7109375" style="1"/>
    <col min="10448" max="10448" width="4.5703125" style="1" customWidth="1"/>
    <col min="10449" max="10449" width="1" style="1" customWidth="1"/>
    <col min="10450" max="10450" width="18" style="1" customWidth="1"/>
    <col min="10451" max="10451" width="1.7109375" style="1" customWidth="1"/>
    <col min="10452" max="10452" width="12.5703125" style="1" customWidth="1"/>
    <col min="10453" max="10453" width="1.5703125" style="1" customWidth="1"/>
    <col min="10454" max="10454" width="9.5703125" style="1" customWidth="1"/>
    <col min="10455" max="10455" width="1.7109375" style="1" customWidth="1"/>
    <col min="10456" max="10456" width="11.7109375" style="1" customWidth="1"/>
    <col min="10457" max="10457" width="1.5703125" style="1" customWidth="1"/>
    <col min="10458" max="10458" width="10.28515625" style="1" customWidth="1"/>
    <col min="10459" max="10459" width="2" style="1" customWidth="1"/>
    <col min="10460" max="10460" width="9.5703125" style="1" customWidth="1"/>
    <col min="10461" max="10703" width="8.7109375" style="1"/>
    <col min="10704" max="10704" width="4.5703125" style="1" customWidth="1"/>
    <col min="10705" max="10705" width="1" style="1" customWidth="1"/>
    <col min="10706" max="10706" width="18" style="1" customWidth="1"/>
    <col min="10707" max="10707" width="1.7109375" style="1" customWidth="1"/>
    <col min="10708" max="10708" width="12.5703125" style="1" customWidth="1"/>
    <col min="10709" max="10709" width="1.5703125" style="1" customWidth="1"/>
    <col min="10710" max="10710" width="9.5703125" style="1" customWidth="1"/>
    <col min="10711" max="10711" width="1.7109375" style="1" customWidth="1"/>
    <col min="10712" max="10712" width="11.7109375" style="1" customWidth="1"/>
    <col min="10713" max="10713" width="1.5703125" style="1" customWidth="1"/>
    <col min="10714" max="10714" width="10.28515625" style="1" customWidth="1"/>
    <col min="10715" max="10715" width="2" style="1" customWidth="1"/>
    <col min="10716" max="10716" width="9.5703125" style="1" customWidth="1"/>
    <col min="10717" max="10959" width="8.7109375" style="1"/>
    <col min="10960" max="10960" width="4.5703125" style="1" customWidth="1"/>
    <col min="10961" max="10961" width="1" style="1" customWidth="1"/>
    <col min="10962" max="10962" width="18" style="1" customWidth="1"/>
    <col min="10963" max="10963" width="1.7109375" style="1" customWidth="1"/>
    <col min="10964" max="10964" width="12.5703125" style="1" customWidth="1"/>
    <col min="10965" max="10965" width="1.5703125" style="1" customWidth="1"/>
    <col min="10966" max="10966" width="9.5703125" style="1" customWidth="1"/>
    <col min="10967" max="10967" width="1.7109375" style="1" customWidth="1"/>
    <col min="10968" max="10968" width="11.7109375" style="1" customWidth="1"/>
    <col min="10969" max="10969" width="1.5703125" style="1" customWidth="1"/>
    <col min="10970" max="10970" width="10.28515625" style="1" customWidth="1"/>
    <col min="10971" max="10971" width="2" style="1" customWidth="1"/>
    <col min="10972" max="10972" width="9.5703125" style="1" customWidth="1"/>
    <col min="10973" max="11215" width="8.7109375" style="1"/>
    <col min="11216" max="11216" width="4.5703125" style="1" customWidth="1"/>
    <col min="11217" max="11217" width="1" style="1" customWidth="1"/>
    <col min="11218" max="11218" width="18" style="1" customWidth="1"/>
    <col min="11219" max="11219" width="1.7109375" style="1" customWidth="1"/>
    <col min="11220" max="11220" width="12.5703125" style="1" customWidth="1"/>
    <col min="11221" max="11221" width="1.5703125" style="1" customWidth="1"/>
    <col min="11222" max="11222" width="9.5703125" style="1" customWidth="1"/>
    <col min="11223" max="11223" width="1.7109375" style="1" customWidth="1"/>
    <col min="11224" max="11224" width="11.7109375" style="1" customWidth="1"/>
    <col min="11225" max="11225" width="1.5703125" style="1" customWidth="1"/>
    <col min="11226" max="11226" width="10.28515625" style="1" customWidth="1"/>
    <col min="11227" max="11227" width="2" style="1" customWidth="1"/>
    <col min="11228" max="11228" width="9.5703125" style="1" customWidth="1"/>
    <col min="11229" max="11471" width="8.7109375" style="1"/>
    <col min="11472" max="11472" width="4.5703125" style="1" customWidth="1"/>
    <col min="11473" max="11473" width="1" style="1" customWidth="1"/>
    <col min="11474" max="11474" width="18" style="1" customWidth="1"/>
    <col min="11475" max="11475" width="1.7109375" style="1" customWidth="1"/>
    <col min="11476" max="11476" width="12.5703125" style="1" customWidth="1"/>
    <col min="11477" max="11477" width="1.5703125" style="1" customWidth="1"/>
    <col min="11478" max="11478" width="9.5703125" style="1" customWidth="1"/>
    <col min="11479" max="11479" width="1.7109375" style="1" customWidth="1"/>
    <col min="11480" max="11480" width="11.7109375" style="1" customWidth="1"/>
    <col min="11481" max="11481" width="1.5703125" style="1" customWidth="1"/>
    <col min="11482" max="11482" width="10.28515625" style="1" customWidth="1"/>
    <col min="11483" max="11483" width="2" style="1" customWidth="1"/>
    <col min="11484" max="11484" width="9.5703125" style="1" customWidth="1"/>
    <col min="11485" max="11727" width="8.7109375" style="1"/>
    <col min="11728" max="11728" width="4.5703125" style="1" customWidth="1"/>
    <col min="11729" max="11729" width="1" style="1" customWidth="1"/>
    <col min="11730" max="11730" width="18" style="1" customWidth="1"/>
    <col min="11731" max="11731" width="1.7109375" style="1" customWidth="1"/>
    <col min="11732" max="11732" width="12.5703125" style="1" customWidth="1"/>
    <col min="11733" max="11733" width="1.5703125" style="1" customWidth="1"/>
    <col min="11734" max="11734" width="9.5703125" style="1" customWidth="1"/>
    <col min="11735" max="11735" width="1.7109375" style="1" customWidth="1"/>
    <col min="11736" max="11736" width="11.7109375" style="1" customWidth="1"/>
    <col min="11737" max="11737" width="1.5703125" style="1" customWidth="1"/>
    <col min="11738" max="11738" width="10.28515625" style="1" customWidth="1"/>
    <col min="11739" max="11739" width="2" style="1" customWidth="1"/>
    <col min="11740" max="11740" width="9.5703125" style="1" customWidth="1"/>
    <col min="11741" max="11983" width="8.7109375" style="1"/>
    <col min="11984" max="11984" width="4.5703125" style="1" customWidth="1"/>
    <col min="11985" max="11985" width="1" style="1" customWidth="1"/>
    <col min="11986" max="11986" width="18" style="1" customWidth="1"/>
    <col min="11987" max="11987" width="1.7109375" style="1" customWidth="1"/>
    <col min="11988" max="11988" width="12.5703125" style="1" customWidth="1"/>
    <col min="11989" max="11989" width="1.5703125" style="1" customWidth="1"/>
    <col min="11990" max="11990" width="9.5703125" style="1" customWidth="1"/>
    <col min="11991" max="11991" width="1.7109375" style="1" customWidth="1"/>
    <col min="11992" max="11992" width="11.7109375" style="1" customWidth="1"/>
    <col min="11993" max="11993" width="1.5703125" style="1" customWidth="1"/>
    <col min="11994" max="11994" width="10.28515625" style="1" customWidth="1"/>
    <col min="11995" max="11995" width="2" style="1" customWidth="1"/>
    <col min="11996" max="11996" width="9.5703125" style="1" customWidth="1"/>
    <col min="11997" max="12239" width="8.7109375" style="1"/>
    <col min="12240" max="12240" width="4.5703125" style="1" customWidth="1"/>
    <col min="12241" max="12241" width="1" style="1" customWidth="1"/>
    <col min="12242" max="12242" width="18" style="1" customWidth="1"/>
    <col min="12243" max="12243" width="1.7109375" style="1" customWidth="1"/>
    <col min="12244" max="12244" width="12.5703125" style="1" customWidth="1"/>
    <col min="12245" max="12245" width="1.5703125" style="1" customWidth="1"/>
    <col min="12246" max="12246" width="9.5703125" style="1" customWidth="1"/>
    <col min="12247" max="12247" width="1.7109375" style="1" customWidth="1"/>
    <col min="12248" max="12248" width="11.7109375" style="1" customWidth="1"/>
    <col min="12249" max="12249" width="1.5703125" style="1" customWidth="1"/>
    <col min="12250" max="12250" width="10.28515625" style="1" customWidth="1"/>
    <col min="12251" max="12251" width="2" style="1" customWidth="1"/>
    <col min="12252" max="12252" width="9.5703125" style="1" customWidth="1"/>
    <col min="12253" max="12495" width="8.7109375" style="1"/>
    <col min="12496" max="12496" width="4.5703125" style="1" customWidth="1"/>
    <col min="12497" max="12497" width="1" style="1" customWidth="1"/>
    <col min="12498" max="12498" width="18" style="1" customWidth="1"/>
    <col min="12499" max="12499" width="1.7109375" style="1" customWidth="1"/>
    <col min="12500" max="12500" width="12.5703125" style="1" customWidth="1"/>
    <col min="12501" max="12501" width="1.5703125" style="1" customWidth="1"/>
    <col min="12502" max="12502" width="9.5703125" style="1" customWidth="1"/>
    <col min="12503" max="12503" width="1.7109375" style="1" customWidth="1"/>
    <col min="12504" max="12504" width="11.7109375" style="1" customWidth="1"/>
    <col min="12505" max="12505" width="1.5703125" style="1" customWidth="1"/>
    <col min="12506" max="12506" width="10.28515625" style="1" customWidth="1"/>
    <col min="12507" max="12507" width="2" style="1" customWidth="1"/>
    <col min="12508" max="12508" width="9.5703125" style="1" customWidth="1"/>
    <col min="12509" max="12751" width="8.7109375" style="1"/>
    <col min="12752" max="12752" width="4.5703125" style="1" customWidth="1"/>
    <col min="12753" max="12753" width="1" style="1" customWidth="1"/>
    <col min="12754" max="12754" width="18" style="1" customWidth="1"/>
    <col min="12755" max="12755" width="1.7109375" style="1" customWidth="1"/>
    <col min="12756" max="12756" width="12.5703125" style="1" customWidth="1"/>
    <col min="12757" max="12757" width="1.5703125" style="1" customWidth="1"/>
    <col min="12758" max="12758" width="9.5703125" style="1" customWidth="1"/>
    <col min="12759" max="12759" width="1.7109375" style="1" customWidth="1"/>
    <col min="12760" max="12760" width="11.7109375" style="1" customWidth="1"/>
    <col min="12761" max="12761" width="1.5703125" style="1" customWidth="1"/>
    <col min="12762" max="12762" width="10.28515625" style="1" customWidth="1"/>
    <col min="12763" max="12763" width="2" style="1" customWidth="1"/>
    <col min="12764" max="12764" width="9.5703125" style="1" customWidth="1"/>
    <col min="12765" max="13007" width="8.7109375" style="1"/>
    <col min="13008" max="13008" width="4.5703125" style="1" customWidth="1"/>
    <col min="13009" max="13009" width="1" style="1" customWidth="1"/>
    <col min="13010" max="13010" width="18" style="1" customWidth="1"/>
    <col min="13011" max="13011" width="1.7109375" style="1" customWidth="1"/>
    <col min="13012" max="13012" width="12.5703125" style="1" customWidth="1"/>
    <col min="13013" max="13013" width="1.5703125" style="1" customWidth="1"/>
    <col min="13014" max="13014" width="9.5703125" style="1" customWidth="1"/>
    <col min="13015" max="13015" width="1.7109375" style="1" customWidth="1"/>
    <col min="13016" max="13016" width="11.7109375" style="1" customWidth="1"/>
    <col min="13017" max="13017" width="1.5703125" style="1" customWidth="1"/>
    <col min="13018" max="13018" width="10.28515625" style="1" customWidth="1"/>
    <col min="13019" max="13019" width="2" style="1" customWidth="1"/>
    <col min="13020" max="13020" width="9.5703125" style="1" customWidth="1"/>
    <col min="13021" max="13263" width="8.7109375" style="1"/>
    <col min="13264" max="13264" width="4.5703125" style="1" customWidth="1"/>
    <col min="13265" max="13265" width="1" style="1" customWidth="1"/>
    <col min="13266" max="13266" width="18" style="1" customWidth="1"/>
    <col min="13267" max="13267" width="1.7109375" style="1" customWidth="1"/>
    <col min="13268" max="13268" width="12.5703125" style="1" customWidth="1"/>
    <col min="13269" max="13269" width="1.5703125" style="1" customWidth="1"/>
    <col min="13270" max="13270" width="9.5703125" style="1" customWidth="1"/>
    <col min="13271" max="13271" width="1.7109375" style="1" customWidth="1"/>
    <col min="13272" max="13272" width="11.7109375" style="1" customWidth="1"/>
    <col min="13273" max="13273" width="1.5703125" style="1" customWidth="1"/>
    <col min="13274" max="13274" width="10.28515625" style="1" customWidth="1"/>
    <col min="13275" max="13275" width="2" style="1" customWidth="1"/>
    <col min="13276" max="13276" width="9.5703125" style="1" customWidth="1"/>
    <col min="13277" max="13519" width="8.7109375" style="1"/>
    <col min="13520" max="13520" width="4.5703125" style="1" customWidth="1"/>
    <col min="13521" max="13521" width="1" style="1" customWidth="1"/>
    <col min="13522" max="13522" width="18" style="1" customWidth="1"/>
    <col min="13523" max="13523" width="1.7109375" style="1" customWidth="1"/>
    <col min="13524" max="13524" width="12.5703125" style="1" customWidth="1"/>
    <col min="13525" max="13525" width="1.5703125" style="1" customWidth="1"/>
    <col min="13526" max="13526" width="9.5703125" style="1" customWidth="1"/>
    <col min="13527" max="13527" width="1.7109375" style="1" customWidth="1"/>
    <col min="13528" max="13528" width="11.7109375" style="1" customWidth="1"/>
    <col min="13529" max="13529" width="1.5703125" style="1" customWidth="1"/>
    <col min="13530" max="13530" width="10.28515625" style="1" customWidth="1"/>
    <col min="13531" max="13531" width="2" style="1" customWidth="1"/>
    <col min="13532" max="13532" width="9.5703125" style="1" customWidth="1"/>
    <col min="13533" max="13775" width="8.7109375" style="1"/>
    <col min="13776" max="13776" width="4.5703125" style="1" customWidth="1"/>
    <col min="13777" max="13777" width="1" style="1" customWidth="1"/>
    <col min="13778" max="13778" width="18" style="1" customWidth="1"/>
    <col min="13779" max="13779" width="1.7109375" style="1" customWidth="1"/>
    <col min="13780" max="13780" width="12.5703125" style="1" customWidth="1"/>
    <col min="13781" max="13781" width="1.5703125" style="1" customWidth="1"/>
    <col min="13782" max="13782" width="9.5703125" style="1" customWidth="1"/>
    <col min="13783" max="13783" width="1.7109375" style="1" customWidth="1"/>
    <col min="13784" max="13784" width="11.7109375" style="1" customWidth="1"/>
    <col min="13785" max="13785" width="1.5703125" style="1" customWidth="1"/>
    <col min="13786" max="13786" width="10.28515625" style="1" customWidth="1"/>
    <col min="13787" max="13787" width="2" style="1" customWidth="1"/>
    <col min="13788" max="13788" width="9.5703125" style="1" customWidth="1"/>
    <col min="13789" max="14031" width="8.7109375" style="1"/>
    <col min="14032" max="14032" width="4.5703125" style="1" customWidth="1"/>
    <col min="14033" max="14033" width="1" style="1" customWidth="1"/>
    <col min="14034" max="14034" width="18" style="1" customWidth="1"/>
    <col min="14035" max="14035" width="1.7109375" style="1" customWidth="1"/>
    <col min="14036" max="14036" width="12.5703125" style="1" customWidth="1"/>
    <col min="14037" max="14037" width="1.5703125" style="1" customWidth="1"/>
    <col min="14038" max="14038" width="9.5703125" style="1" customWidth="1"/>
    <col min="14039" max="14039" width="1.7109375" style="1" customWidth="1"/>
    <col min="14040" max="14040" width="11.7109375" style="1" customWidth="1"/>
    <col min="14041" max="14041" width="1.5703125" style="1" customWidth="1"/>
    <col min="14042" max="14042" width="10.28515625" style="1" customWidth="1"/>
    <col min="14043" max="14043" width="2" style="1" customWidth="1"/>
    <col min="14044" max="14044" width="9.5703125" style="1" customWidth="1"/>
    <col min="14045" max="14287" width="8.7109375" style="1"/>
    <col min="14288" max="14288" width="4.5703125" style="1" customWidth="1"/>
    <col min="14289" max="14289" width="1" style="1" customWidth="1"/>
    <col min="14290" max="14290" width="18" style="1" customWidth="1"/>
    <col min="14291" max="14291" width="1.7109375" style="1" customWidth="1"/>
    <col min="14292" max="14292" width="12.5703125" style="1" customWidth="1"/>
    <col min="14293" max="14293" width="1.5703125" style="1" customWidth="1"/>
    <col min="14294" max="14294" width="9.5703125" style="1" customWidth="1"/>
    <col min="14295" max="14295" width="1.7109375" style="1" customWidth="1"/>
    <col min="14296" max="14296" width="11.7109375" style="1" customWidth="1"/>
    <col min="14297" max="14297" width="1.5703125" style="1" customWidth="1"/>
    <col min="14298" max="14298" width="10.28515625" style="1" customWidth="1"/>
    <col min="14299" max="14299" width="2" style="1" customWidth="1"/>
    <col min="14300" max="14300" width="9.5703125" style="1" customWidth="1"/>
    <col min="14301" max="14543" width="8.7109375" style="1"/>
    <col min="14544" max="14544" width="4.5703125" style="1" customWidth="1"/>
    <col min="14545" max="14545" width="1" style="1" customWidth="1"/>
    <col min="14546" max="14546" width="18" style="1" customWidth="1"/>
    <col min="14547" max="14547" width="1.7109375" style="1" customWidth="1"/>
    <col min="14548" max="14548" width="12.5703125" style="1" customWidth="1"/>
    <col min="14549" max="14549" width="1.5703125" style="1" customWidth="1"/>
    <col min="14550" max="14550" width="9.5703125" style="1" customWidth="1"/>
    <col min="14551" max="14551" width="1.7109375" style="1" customWidth="1"/>
    <col min="14552" max="14552" width="11.7109375" style="1" customWidth="1"/>
    <col min="14553" max="14553" width="1.5703125" style="1" customWidth="1"/>
    <col min="14554" max="14554" width="10.28515625" style="1" customWidth="1"/>
    <col min="14555" max="14555" width="2" style="1" customWidth="1"/>
    <col min="14556" max="14556" width="9.5703125" style="1" customWidth="1"/>
    <col min="14557" max="14799" width="8.7109375" style="1"/>
    <col min="14800" max="14800" width="4.5703125" style="1" customWidth="1"/>
    <col min="14801" max="14801" width="1" style="1" customWidth="1"/>
    <col min="14802" max="14802" width="18" style="1" customWidth="1"/>
    <col min="14803" max="14803" width="1.7109375" style="1" customWidth="1"/>
    <col min="14804" max="14804" width="12.5703125" style="1" customWidth="1"/>
    <col min="14805" max="14805" width="1.5703125" style="1" customWidth="1"/>
    <col min="14806" max="14806" width="9.5703125" style="1" customWidth="1"/>
    <col min="14807" max="14807" width="1.7109375" style="1" customWidth="1"/>
    <col min="14808" max="14808" width="11.7109375" style="1" customWidth="1"/>
    <col min="14809" max="14809" width="1.5703125" style="1" customWidth="1"/>
    <col min="14810" max="14810" width="10.28515625" style="1" customWidth="1"/>
    <col min="14811" max="14811" width="2" style="1" customWidth="1"/>
    <col min="14812" max="14812" width="9.5703125" style="1" customWidth="1"/>
    <col min="14813" max="15055" width="8.7109375" style="1"/>
    <col min="15056" max="15056" width="4.5703125" style="1" customWidth="1"/>
    <col min="15057" max="15057" width="1" style="1" customWidth="1"/>
    <col min="15058" max="15058" width="18" style="1" customWidth="1"/>
    <col min="15059" max="15059" width="1.7109375" style="1" customWidth="1"/>
    <col min="15060" max="15060" width="12.5703125" style="1" customWidth="1"/>
    <col min="15061" max="15061" width="1.5703125" style="1" customWidth="1"/>
    <col min="15062" max="15062" width="9.5703125" style="1" customWidth="1"/>
    <col min="15063" max="15063" width="1.7109375" style="1" customWidth="1"/>
    <col min="15064" max="15064" width="11.7109375" style="1" customWidth="1"/>
    <col min="15065" max="15065" width="1.5703125" style="1" customWidth="1"/>
    <col min="15066" max="15066" width="10.28515625" style="1" customWidth="1"/>
    <col min="15067" max="15067" width="2" style="1" customWidth="1"/>
    <col min="15068" max="15068" width="9.5703125" style="1" customWidth="1"/>
    <col min="15069" max="15311" width="8.7109375" style="1"/>
    <col min="15312" max="15312" width="4.5703125" style="1" customWidth="1"/>
    <col min="15313" max="15313" width="1" style="1" customWidth="1"/>
    <col min="15314" max="15314" width="18" style="1" customWidth="1"/>
    <col min="15315" max="15315" width="1.7109375" style="1" customWidth="1"/>
    <col min="15316" max="15316" width="12.5703125" style="1" customWidth="1"/>
    <col min="15317" max="15317" width="1.5703125" style="1" customWidth="1"/>
    <col min="15318" max="15318" width="9.5703125" style="1" customWidth="1"/>
    <col min="15319" max="15319" width="1.7109375" style="1" customWidth="1"/>
    <col min="15320" max="15320" width="11.7109375" style="1" customWidth="1"/>
    <col min="15321" max="15321" width="1.5703125" style="1" customWidth="1"/>
    <col min="15322" max="15322" width="10.28515625" style="1" customWidth="1"/>
    <col min="15323" max="15323" width="2" style="1" customWidth="1"/>
    <col min="15324" max="15324" width="9.5703125" style="1" customWidth="1"/>
    <col min="15325" max="15567" width="8.7109375" style="1"/>
    <col min="15568" max="15568" width="4.5703125" style="1" customWidth="1"/>
    <col min="15569" max="15569" width="1" style="1" customWidth="1"/>
    <col min="15570" max="15570" width="18" style="1" customWidth="1"/>
    <col min="15571" max="15571" width="1.7109375" style="1" customWidth="1"/>
    <col min="15572" max="15572" width="12.5703125" style="1" customWidth="1"/>
    <col min="15573" max="15573" width="1.5703125" style="1" customWidth="1"/>
    <col min="15574" max="15574" width="9.5703125" style="1" customWidth="1"/>
    <col min="15575" max="15575" width="1.7109375" style="1" customWidth="1"/>
    <col min="15576" max="15576" width="11.7109375" style="1" customWidth="1"/>
    <col min="15577" max="15577" width="1.5703125" style="1" customWidth="1"/>
    <col min="15578" max="15578" width="10.28515625" style="1" customWidth="1"/>
    <col min="15579" max="15579" width="2" style="1" customWidth="1"/>
    <col min="15580" max="15580" width="9.5703125" style="1" customWidth="1"/>
    <col min="15581" max="15823" width="8.7109375" style="1"/>
    <col min="15824" max="15824" width="4.5703125" style="1" customWidth="1"/>
    <col min="15825" max="15825" width="1" style="1" customWidth="1"/>
    <col min="15826" max="15826" width="18" style="1" customWidth="1"/>
    <col min="15827" max="15827" width="1.7109375" style="1" customWidth="1"/>
    <col min="15828" max="15828" width="12.5703125" style="1" customWidth="1"/>
    <col min="15829" max="15829" width="1.5703125" style="1" customWidth="1"/>
    <col min="15830" max="15830" width="9.5703125" style="1" customWidth="1"/>
    <col min="15831" max="15831" width="1.7109375" style="1" customWidth="1"/>
    <col min="15832" max="15832" width="11.7109375" style="1" customWidth="1"/>
    <col min="15833" max="15833" width="1.5703125" style="1" customWidth="1"/>
    <col min="15834" max="15834" width="10.28515625" style="1" customWidth="1"/>
    <col min="15835" max="15835" width="2" style="1" customWidth="1"/>
    <col min="15836" max="15836" width="9.5703125" style="1" customWidth="1"/>
    <col min="15837" max="16079" width="8.7109375" style="1"/>
    <col min="16080" max="16080" width="4.5703125" style="1" customWidth="1"/>
    <col min="16081" max="16081" width="1" style="1" customWidth="1"/>
    <col min="16082" max="16082" width="18" style="1" customWidth="1"/>
    <col min="16083" max="16083" width="1.7109375" style="1" customWidth="1"/>
    <col min="16084" max="16084" width="12.5703125" style="1" customWidth="1"/>
    <col min="16085" max="16085" width="1.5703125" style="1" customWidth="1"/>
    <col min="16086" max="16086" width="9.5703125" style="1" customWidth="1"/>
    <col min="16087" max="16087" width="1.7109375" style="1" customWidth="1"/>
    <col min="16088" max="16088" width="11.7109375" style="1" customWidth="1"/>
    <col min="16089" max="16089" width="1.5703125" style="1" customWidth="1"/>
    <col min="16090" max="16090" width="10.28515625" style="1" customWidth="1"/>
    <col min="16091" max="16091" width="2" style="1" customWidth="1"/>
    <col min="16092" max="16092" width="9.5703125" style="1" customWidth="1"/>
    <col min="16093" max="16346" width="8.7109375" style="1"/>
    <col min="16347" max="16384" width="8.7109375" style="1" customWidth="1"/>
  </cols>
  <sheetData>
    <row r="2" spans="2:23" x14ac:dyDescent="0.2">
      <c r="B2" s="7" t="s">
        <v>108</v>
      </c>
      <c r="C2" s="7"/>
      <c r="D2" s="7"/>
      <c r="E2" s="7"/>
      <c r="F2" s="7"/>
      <c r="G2" s="7"/>
      <c r="H2" s="7"/>
      <c r="I2" s="7"/>
      <c r="J2" s="7"/>
      <c r="K2" s="7"/>
      <c r="L2" s="7"/>
      <c r="M2" s="7"/>
      <c r="N2" s="7"/>
      <c r="O2" s="7"/>
      <c r="P2" s="7"/>
      <c r="Q2" s="7"/>
      <c r="R2" s="7"/>
      <c r="S2" s="7"/>
      <c r="T2" s="7"/>
      <c r="U2" s="7"/>
    </row>
    <row r="3" spans="2:23" x14ac:dyDescent="0.2">
      <c r="B3" s="7" t="s">
        <v>24</v>
      </c>
      <c r="C3" s="8"/>
      <c r="D3" s="7"/>
      <c r="E3" s="8"/>
      <c r="F3" s="8"/>
      <c r="G3" s="7"/>
      <c r="H3" s="7"/>
      <c r="I3" s="7"/>
      <c r="J3" s="7"/>
      <c r="K3" s="7"/>
      <c r="L3" s="7"/>
      <c r="M3" s="7"/>
      <c r="N3" s="7"/>
      <c r="O3" s="7"/>
      <c r="P3" s="7"/>
      <c r="Q3" s="7"/>
      <c r="R3" s="7"/>
      <c r="S3" s="7"/>
      <c r="T3" s="7"/>
      <c r="U3" s="7"/>
    </row>
    <row r="4" spans="2:23" x14ac:dyDescent="0.2">
      <c r="C4" s="9"/>
      <c r="D4" s="9"/>
      <c r="E4" s="9"/>
      <c r="F4" s="10"/>
      <c r="G4" s="11"/>
      <c r="H4" s="11"/>
      <c r="I4" s="11"/>
      <c r="J4" s="11"/>
      <c r="K4" s="11"/>
      <c r="L4" s="11"/>
      <c r="M4" s="11"/>
      <c r="N4" s="11"/>
      <c r="O4" s="11"/>
      <c r="P4" s="11"/>
      <c r="Q4" s="11"/>
      <c r="R4" s="11"/>
      <c r="S4" s="11"/>
      <c r="T4" s="11"/>
      <c r="U4" s="11"/>
    </row>
    <row r="5" spans="2:23" s="14" customFormat="1" x14ac:dyDescent="0.2">
      <c r="B5" s="13"/>
      <c r="C5" s="13"/>
      <c r="D5" s="13"/>
      <c r="E5" s="13"/>
      <c r="G5" s="13"/>
      <c r="I5" s="13"/>
      <c r="K5" s="13"/>
      <c r="M5" s="13"/>
      <c r="O5" s="13"/>
      <c r="Q5" s="13"/>
      <c r="S5" s="13"/>
      <c r="U5" s="13"/>
    </row>
    <row r="6" spans="2:23" ht="38.25" x14ac:dyDescent="0.2">
      <c r="B6" s="54" t="s">
        <v>53</v>
      </c>
      <c r="C6" s="2"/>
      <c r="D6" s="15" t="s">
        <v>95</v>
      </c>
      <c r="E6" s="12"/>
      <c r="F6" s="46" t="s">
        <v>110</v>
      </c>
      <c r="G6" s="13"/>
      <c r="H6" s="46" t="s">
        <v>115</v>
      </c>
      <c r="I6" s="13"/>
      <c r="J6" s="46" t="s">
        <v>116</v>
      </c>
      <c r="K6" s="13"/>
      <c r="L6" s="46" t="s">
        <v>117</v>
      </c>
      <c r="M6" s="13"/>
      <c r="N6" s="46" t="s">
        <v>130</v>
      </c>
      <c r="O6" s="13"/>
      <c r="P6" s="46" t="s">
        <v>119</v>
      </c>
      <c r="Q6" s="13"/>
      <c r="R6" s="46" t="s">
        <v>118</v>
      </c>
      <c r="S6" s="13"/>
      <c r="T6" s="46" t="s">
        <v>120</v>
      </c>
      <c r="U6" s="12"/>
    </row>
    <row r="7" spans="2:23" x14ac:dyDescent="0.2">
      <c r="B7" s="12"/>
      <c r="C7" s="2"/>
      <c r="D7" s="2"/>
      <c r="E7" s="12"/>
      <c r="F7" s="16" t="s">
        <v>2</v>
      </c>
      <c r="G7" s="12"/>
      <c r="H7" s="16" t="s">
        <v>45</v>
      </c>
      <c r="I7" s="12"/>
      <c r="J7" s="16" t="s">
        <v>88</v>
      </c>
      <c r="K7" s="16"/>
      <c r="L7" s="16" t="s">
        <v>26</v>
      </c>
      <c r="M7" s="16"/>
      <c r="N7" s="16" t="s">
        <v>85</v>
      </c>
      <c r="O7" s="16"/>
      <c r="P7" s="16" t="s">
        <v>27</v>
      </c>
      <c r="Q7" s="12"/>
      <c r="R7" s="16" t="s">
        <v>86</v>
      </c>
      <c r="S7" s="12"/>
      <c r="T7" s="16" t="s">
        <v>46</v>
      </c>
      <c r="U7" s="16"/>
    </row>
    <row r="8" spans="2:23" x14ac:dyDescent="0.2">
      <c r="B8" s="12"/>
      <c r="C8" s="2"/>
      <c r="D8" s="18" t="s">
        <v>47</v>
      </c>
      <c r="E8" s="12"/>
      <c r="F8" s="17"/>
      <c r="G8" s="12"/>
      <c r="H8" s="12"/>
      <c r="I8" s="12"/>
      <c r="J8" s="12"/>
      <c r="K8" s="12"/>
      <c r="L8" s="12"/>
      <c r="M8" s="12"/>
      <c r="N8" s="12"/>
      <c r="O8" s="12"/>
      <c r="P8" s="12"/>
      <c r="Q8" s="12"/>
      <c r="R8" s="12"/>
      <c r="S8" s="12"/>
      <c r="T8" s="12"/>
      <c r="U8" s="12"/>
    </row>
    <row r="9" spans="2:23" x14ac:dyDescent="0.2">
      <c r="B9" s="12"/>
      <c r="C9" s="2"/>
      <c r="D9" s="2"/>
      <c r="E9" s="12"/>
      <c r="F9" s="17"/>
      <c r="G9" s="12"/>
      <c r="H9" s="12"/>
      <c r="I9" s="12"/>
      <c r="J9" s="12"/>
      <c r="K9" s="12"/>
      <c r="L9" s="12"/>
      <c r="M9" s="12"/>
      <c r="N9" s="12"/>
      <c r="O9" s="12"/>
      <c r="P9" s="12"/>
      <c r="Q9" s="12"/>
      <c r="R9" s="12"/>
      <c r="S9" s="12"/>
      <c r="T9" s="12"/>
      <c r="U9" s="12"/>
    </row>
    <row r="10" spans="2:23" x14ac:dyDescent="0.2">
      <c r="B10" s="12"/>
      <c r="C10" s="2"/>
      <c r="D10" s="18" t="s">
        <v>35</v>
      </c>
      <c r="E10" s="12"/>
      <c r="F10" s="17"/>
      <c r="G10" s="12"/>
      <c r="H10" s="17"/>
      <c r="I10" s="12"/>
      <c r="J10" s="17"/>
      <c r="K10" s="12"/>
      <c r="L10" s="17"/>
      <c r="M10" s="12"/>
      <c r="N10" s="17"/>
      <c r="O10" s="12"/>
      <c r="P10" s="17"/>
      <c r="Q10" s="12"/>
      <c r="R10" s="17"/>
      <c r="S10" s="12"/>
      <c r="T10" s="17"/>
      <c r="U10" s="12"/>
    </row>
    <row r="11" spans="2:23" x14ac:dyDescent="0.2">
      <c r="B11" s="12">
        <v>1</v>
      </c>
      <c r="C11" s="2"/>
      <c r="D11" s="21" t="s">
        <v>3</v>
      </c>
      <c r="E11" s="12"/>
      <c r="F11" s="60">
        <v>308890.1884940645</v>
      </c>
      <c r="G11" s="61"/>
      <c r="H11" s="60">
        <v>308658.51324017334</v>
      </c>
      <c r="I11" s="61"/>
      <c r="J11" s="60">
        <v>315760.24663084821</v>
      </c>
      <c r="K11" s="61"/>
      <c r="L11" s="60">
        <v>313243.33150698582</v>
      </c>
      <c r="M11" s="61"/>
      <c r="N11" s="60">
        <v>315012.91946193017</v>
      </c>
      <c r="O11" s="61"/>
      <c r="P11" s="60">
        <v>338034.75613691786</v>
      </c>
      <c r="Q11" s="61"/>
      <c r="R11" s="60">
        <v>357485.32569591445</v>
      </c>
      <c r="S11" s="61"/>
      <c r="T11" s="60">
        <v>347607.18030470342</v>
      </c>
      <c r="U11" s="22"/>
    </row>
    <row r="12" spans="2:23" x14ac:dyDescent="0.2">
      <c r="B12" s="12">
        <f>MAX(B$11:B11)+1</f>
        <v>2</v>
      </c>
      <c r="C12" s="2"/>
      <c r="D12" s="21" t="s">
        <v>4</v>
      </c>
      <c r="E12" s="12"/>
      <c r="F12" s="60">
        <v>126512.53521258943</v>
      </c>
      <c r="G12" s="61"/>
      <c r="H12" s="60">
        <v>117748.28745393438</v>
      </c>
      <c r="I12" s="61"/>
      <c r="J12" s="60">
        <v>127635.04456279718</v>
      </c>
      <c r="K12" s="61"/>
      <c r="L12" s="60">
        <v>126528.69839542321</v>
      </c>
      <c r="M12" s="61"/>
      <c r="N12" s="60">
        <v>127878.83180615489</v>
      </c>
      <c r="O12" s="61"/>
      <c r="P12" s="60">
        <v>157003.81614327087</v>
      </c>
      <c r="Q12" s="61"/>
      <c r="R12" s="60">
        <v>162460.44481957442</v>
      </c>
      <c r="S12" s="61"/>
      <c r="T12" s="60">
        <v>164200.85387383474</v>
      </c>
      <c r="U12" s="22"/>
      <c r="W12" s="4"/>
    </row>
    <row r="13" spans="2:23" x14ac:dyDescent="0.2">
      <c r="B13" s="12">
        <f>MAX(B$11:B12)+1</f>
        <v>3</v>
      </c>
      <c r="C13" s="2"/>
      <c r="D13" s="21" t="s">
        <v>5</v>
      </c>
      <c r="E13" s="12"/>
      <c r="F13" s="60">
        <v>2520.0232514621998</v>
      </c>
      <c r="G13" s="61"/>
      <c r="H13" s="60">
        <v>2162.6741057061777</v>
      </c>
      <c r="I13" s="61"/>
      <c r="J13" s="60">
        <v>2306.7533296978645</v>
      </c>
      <c r="K13" s="61"/>
      <c r="L13" s="60">
        <v>2323.2137145021093</v>
      </c>
      <c r="M13" s="61"/>
      <c r="N13" s="60">
        <v>2345.0505399299141</v>
      </c>
      <c r="O13" s="61"/>
      <c r="P13" s="60">
        <v>2454.9309707318075</v>
      </c>
      <c r="Q13" s="61"/>
      <c r="R13" s="60">
        <v>2483.4715696752501</v>
      </c>
      <c r="S13" s="61"/>
      <c r="T13" s="60">
        <v>2407.4829058453406</v>
      </c>
      <c r="U13" s="22"/>
      <c r="W13" s="4"/>
    </row>
    <row r="14" spans="2:23" x14ac:dyDescent="0.2">
      <c r="B14" s="12">
        <f>MAX(B$11:B13)+1</f>
        <v>4</v>
      </c>
      <c r="C14" s="2"/>
      <c r="D14" s="21" t="s">
        <v>6</v>
      </c>
      <c r="E14" s="12"/>
      <c r="F14" s="60">
        <v>11512.395102589269</v>
      </c>
      <c r="G14" s="61"/>
      <c r="H14" s="60">
        <v>12910.485591977214</v>
      </c>
      <c r="I14" s="61"/>
      <c r="J14" s="60">
        <v>12343.310862922599</v>
      </c>
      <c r="K14" s="61"/>
      <c r="L14" s="60">
        <v>12629.615789236885</v>
      </c>
      <c r="M14" s="61"/>
      <c r="N14" s="60">
        <v>12973.780277948787</v>
      </c>
      <c r="O14" s="61"/>
      <c r="P14" s="60">
        <v>18961.815506720144</v>
      </c>
      <c r="Q14" s="61"/>
      <c r="R14" s="60">
        <v>18878.961625708642</v>
      </c>
      <c r="S14" s="61"/>
      <c r="T14" s="60">
        <v>19435.038107909593</v>
      </c>
      <c r="U14" s="22"/>
      <c r="W14" s="4"/>
    </row>
    <row r="15" spans="2:23" x14ac:dyDescent="0.2">
      <c r="B15" s="12">
        <f>MAX(B$11:B14)+1</f>
        <v>5</v>
      </c>
      <c r="C15" s="2"/>
      <c r="D15" s="21" t="s">
        <v>7</v>
      </c>
      <c r="E15" s="12"/>
      <c r="F15" s="60">
        <v>0</v>
      </c>
      <c r="G15" s="60"/>
      <c r="H15" s="60">
        <v>0</v>
      </c>
      <c r="I15" s="60"/>
      <c r="J15" s="60">
        <v>0</v>
      </c>
      <c r="K15" s="60"/>
      <c r="L15" s="60">
        <v>0</v>
      </c>
      <c r="M15" s="60"/>
      <c r="N15" s="60">
        <v>0</v>
      </c>
      <c r="O15" s="60"/>
      <c r="P15" s="60">
        <v>0</v>
      </c>
      <c r="Q15" s="60"/>
      <c r="R15" s="60">
        <v>0</v>
      </c>
      <c r="S15" s="60"/>
      <c r="T15" s="60">
        <v>0</v>
      </c>
      <c r="U15" s="4"/>
      <c r="W15" s="4"/>
    </row>
    <row r="16" spans="2:23" x14ac:dyDescent="0.2">
      <c r="B16" s="12">
        <f>MAX(B$11:B15)+1</f>
        <v>6</v>
      </c>
      <c r="C16" s="2"/>
      <c r="D16" s="21" t="s">
        <v>8</v>
      </c>
      <c r="E16" s="12"/>
      <c r="F16" s="60">
        <v>0</v>
      </c>
      <c r="G16" s="60"/>
      <c r="H16" s="60">
        <v>0</v>
      </c>
      <c r="I16" s="60"/>
      <c r="J16" s="60">
        <v>0</v>
      </c>
      <c r="K16" s="60"/>
      <c r="L16" s="60">
        <v>0</v>
      </c>
      <c r="M16" s="60"/>
      <c r="N16" s="60">
        <v>0</v>
      </c>
      <c r="O16" s="60"/>
      <c r="P16" s="60">
        <v>0</v>
      </c>
      <c r="Q16" s="60"/>
      <c r="R16" s="60">
        <v>0</v>
      </c>
      <c r="S16" s="60"/>
      <c r="T16" s="60">
        <v>0</v>
      </c>
      <c r="U16" s="4"/>
      <c r="W16" s="4"/>
    </row>
    <row r="17" spans="2:23" x14ac:dyDescent="0.2">
      <c r="B17" s="12">
        <f>MAX(B$11:B16)+1</f>
        <v>7</v>
      </c>
      <c r="C17" s="2"/>
      <c r="D17" s="21" t="s">
        <v>9</v>
      </c>
      <c r="E17" s="12"/>
      <c r="F17" s="60">
        <v>385.62900370775316</v>
      </c>
      <c r="G17" s="61"/>
      <c r="H17" s="60">
        <v>617.34267298795487</v>
      </c>
      <c r="I17" s="61"/>
      <c r="J17" s="60">
        <v>402.45890489863331</v>
      </c>
      <c r="K17" s="61"/>
      <c r="L17" s="60">
        <v>367.73026121518149</v>
      </c>
      <c r="M17" s="61"/>
      <c r="N17" s="60">
        <v>382.44102470842131</v>
      </c>
      <c r="O17" s="61"/>
      <c r="P17" s="60">
        <v>674.83792896312514</v>
      </c>
      <c r="Q17" s="61"/>
      <c r="R17" s="60">
        <v>602.4501561745567</v>
      </c>
      <c r="S17" s="61"/>
      <c r="T17" s="60">
        <v>685.03025581396014</v>
      </c>
      <c r="U17" s="22"/>
      <c r="W17" s="4"/>
    </row>
    <row r="18" spans="2:23" x14ac:dyDescent="0.2">
      <c r="B18" s="12">
        <f>MAX(B$11:B17)+1</f>
        <v>8</v>
      </c>
      <c r="C18" s="2"/>
      <c r="D18" s="21" t="s">
        <v>10</v>
      </c>
      <c r="E18" s="12"/>
      <c r="F18" s="60">
        <v>133.80375594200001</v>
      </c>
      <c r="G18" s="61"/>
      <c r="H18" s="60">
        <v>107.8537450962969</v>
      </c>
      <c r="I18" s="61"/>
      <c r="J18" s="60">
        <v>70.758308042340545</v>
      </c>
      <c r="K18" s="61"/>
      <c r="L18" s="60">
        <v>70.032547245779256</v>
      </c>
      <c r="M18" s="61"/>
      <c r="N18" s="60">
        <v>73.973850133981969</v>
      </c>
      <c r="O18" s="61"/>
      <c r="P18" s="60">
        <v>148.32145114439049</v>
      </c>
      <c r="Q18" s="61"/>
      <c r="R18" s="60">
        <v>138.24904029546619</v>
      </c>
      <c r="S18" s="61"/>
      <c r="T18" s="60">
        <v>159.77777641113261</v>
      </c>
      <c r="U18" s="22"/>
      <c r="W18" s="4"/>
    </row>
    <row r="19" spans="2:23" x14ac:dyDescent="0.2">
      <c r="B19" s="12">
        <f>MAX(B$11:B18)+1</f>
        <v>9</v>
      </c>
      <c r="C19" s="2"/>
      <c r="D19" s="21" t="s">
        <v>11</v>
      </c>
      <c r="E19" s="12"/>
      <c r="F19" s="60">
        <v>414.43226619802721</v>
      </c>
      <c r="G19" s="61"/>
      <c r="H19" s="60">
        <v>676.77475740587852</v>
      </c>
      <c r="I19" s="61"/>
      <c r="J19" s="60">
        <v>779.51801121176732</v>
      </c>
      <c r="K19" s="61"/>
      <c r="L19" s="60">
        <v>768.48700129010763</v>
      </c>
      <c r="M19" s="61"/>
      <c r="N19" s="60">
        <v>830.33692375236865</v>
      </c>
      <c r="O19" s="61"/>
      <c r="P19" s="60">
        <v>2006.7916379466085</v>
      </c>
      <c r="Q19" s="61"/>
      <c r="R19" s="60">
        <v>1836.71823997617</v>
      </c>
      <c r="S19" s="61"/>
      <c r="T19" s="60">
        <v>2163.6071638822659</v>
      </c>
      <c r="U19" s="22"/>
      <c r="W19" s="4"/>
    </row>
    <row r="20" spans="2:23" x14ac:dyDescent="0.2">
      <c r="B20" s="12">
        <f>MAX(B$11:B19)+1</f>
        <v>10</v>
      </c>
      <c r="C20" s="2"/>
      <c r="D20" s="21" t="s">
        <v>12</v>
      </c>
      <c r="E20" s="12"/>
      <c r="F20" s="60">
        <v>29315.707925300001</v>
      </c>
      <c r="G20" s="61"/>
      <c r="H20" s="60">
        <v>27373.981414221515</v>
      </c>
      <c r="I20" s="61"/>
      <c r="J20" s="60">
        <v>29480.057404584841</v>
      </c>
      <c r="K20" s="61"/>
      <c r="L20" s="60">
        <v>27145.931736868719</v>
      </c>
      <c r="M20" s="61"/>
      <c r="N20" s="60">
        <v>27528.413626311707</v>
      </c>
      <c r="O20" s="61"/>
      <c r="P20" s="60">
        <v>34335.494029616057</v>
      </c>
      <c r="Q20" s="61"/>
      <c r="R20" s="60">
        <v>32156.212011521267</v>
      </c>
      <c r="S20" s="61"/>
      <c r="T20" s="60">
        <v>33056.485939173966</v>
      </c>
      <c r="U20" s="22"/>
      <c r="W20" s="4"/>
    </row>
    <row r="21" spans="2:23" x14ac:dyDescent="0.2">
      <c r="B21" s="12">
        <f>MAX(B$11:B20)+1</f>
        <v>11</v>
      </c>
      <c r="C21" s="2"/>
      <c r="D21" s="1" t="s">
        <v>37</v>
      </c>
      <c r="E21" s="12"/>
      <c r="F21" s="62">
        <f>SUM(F11:F20)</f>
        <v>479684.71501185314</v>
      </c>
      <c r="G21" s="60"/>
      <c r="H21" s="62">
        <f>SUM(H11:H20)</f>
        <v>470255.91298150271</v>
      </c>
      <c r="I21" s="60"/>
      <c r="J21" s="63">
        <f>SUM(J11:J20)</f>
        <v>488778.14801500342</v>
      </c>
      <c r="K21" s="60"/>
      <c r="L21" s="63">
        <f>SUM(L11:L20)</f>
        <v>483077.04095276783</v>
      </c>
      <c r="M21" s="60"/>
      <c r="N21" s="63">
        <f>SUM(N11:N20)</f>
        <v>487025.74751087028</v>
      </c>
      <c r="O21" s="60"/>
      <c r="P21" s="63">
        <f>SUM(P11:P20)</f>
        <v>553620.76380531094</v>
      </c>
      <c r="Q21" s="60"/>
      <c r="R21" s="63">
        <f>SUM(R11:R20)</f>
        <v>576041.83315884031</v>
      </c>
      <c r="S21" s="60"/>
      <c r="T21" s="63">
        <f>SUM(T11:T20)</f>
        <v>569715.45632757433</v>
      </c>
      <c r="U21" s="20"/>
      <c r="W21" s="4"/>
    </row>
    <row r="22" spans="2:23" x14ac:dyDescent="0.2">
      <c r="B22" s="12"/>
      <c r="C22" s="2"/>
      <c r="D22" s="21"/>
      <c r="E22" s="12"/>
      <c r="F22" s="60"/>
      <c r="G22" s="60"/>
      <c r="H22" s="60"/>
      <c r="I22" s="60"/>
      <c r="J22" s="60"/>
      <c r="K22" s="60"/>
      <c r="L22" s="60"/>
      <c r="M22" s="60"/>
      <c r="N22" s="60"/>
      <c r="O22" s="60"/>
      <c r="P22" s="60"/>
      <c r="Q22" s="60"/>
      <c r="R22" s="60"/>
      <c r="S22" s="60"/>
      <c r="T22" s="60"/>
      <c r="U22" s="4"/>
      <c r="W22" s="4"/>
    </row>
    <row r="23" spans="2:23" x14ac:dyDescent="0.2">
      <c r="B23" s="12"/>
      <c r="C23" s="2"/>
      <c r="D23" s="18" t="s">
        <v>40</v>
      </c>
      <c r="E23" s="12"/>
      <c r="F23" s="64"/>
      <c r="G23" s="65"/>
      <c r="H23" s="64"/>
      <c r="I23" s="65"/>
      <c r="J23" s="66"/>
      <c r="K23" s="67"/>
      <c r="L23" s="66"/>
      <c r="M23" s="67"/>
      <c r="N23" s="66"/>
      <c r="O23" s="67"/>
      <c r="P23" s="66"/>
      <c r="Q23" s="67"/>
      <c r="R23" s="66"/>
      <c r="S23" s="67"/>
      <c r="T23" s="66"/>
      <c r="U23" s="12"/>
      <c r="W23" s="4"/>
    </row>
    <row r="24" spans="2:23" x14ac:dyDescent="0.2">
      <c r="B24" s="12">
        <f>MAX(B$11:B23)+1</f>
        <v>12</v>
      </c>
      <c r="C24" s="2"/>
      <c r="D24" s="21" t="s">
        <v>3</v>
      </c>
      <c r="E24" s="12"/>
      <c r="F24" s="60">
        <v>1620802.0229637744</v>
      </c>
      <c r="G24" s="61"/>
      <c r="H24" s="60">
        <v>1619518.3951607617</v>
      </c>
      <c r="I24" s="61"/>
      <c r="J24" s="60">
        <v>1648581.9131023185</v>
      </c>
      <c r="K24" s="61"/>
      <c r="L24" s="60">
        <v>1634748.6068234658</v>
      </c>
      <c r="M24" s="61"/>
      <c r="N24" s="60">
        <v>1644500.1613072073</v>
      </c>
      <c r="O24" s="61"/>
      <c r="P24" s="60">
        <v>1611543.2564568068</v>
      </c>
      <c r="Q24" s="61"/>
      <c r="R24" s="60">
        <v>1586051.0124181588</v>
      </c>
      <c r="S24" s="61"/>
      <c r="T24" s="60">
        <v>1616052.1630281471</v>
      </c>
      <c r="U24" s="22"/>
      <c r="W24" s="4"/>
    </row>
    <row r="25" spans="2:23" x14ac:dyDescent="0.2">
      <c r="B25" s="12">
        <f>MAX(B$11:B24)+1</f>
        <v>13</v>
      </c>
      <c r="C25" s="2"/>
      <c r="D25" s="21" t="s">
        <v>4</v>
      </c>
      <c r="E25" s="12"/>
      <c r="F25" s="60">
        <v>887397.14716328285</v>
      </c>
      <c r="G25" s="61"/>
      <c r="H25" s="60">
        <v>824821.92686551076</v>
      </c>
      <c r="I25" s="61"/>
      <c r="J25" s="60">
        <v>820694.67579017999</v>
      </c>
      <c r="K25" s="61"/>
      <c r="L25" s="60">
        <v>812732.61875479331</v>
      </c>
      <c r="M25" s="61"/>
      <c r="N25" s="60">
        <v>822357.49630514323</v>
      </c>
      <c r="O25" s="61"/>
      <c r="P25" s="60">
        <v>772761.88145420549</v>
      </c>
      <c r="Q25" s="61"/>
      <c r="R25" s="60">
        <v>762720.71931920282</v>
      </c>
      <c r="S25" s="61"/>
      <c r="T25" s="60">
        <v>783188.86325111659</v>
      </c>
      <c r="U25" s="22"/>
      <c r="W25" s="4"/>
    </row>
    <row r="26" spans="2:23" x14ac:dyDescent="0.2">
      <c r="B26" s="12">
        <f>MAX(B$11:B25)+1</f>
        <v>14</v>
      </c>
      <c r="C26" s="2"/>
      <c r="D26" s="21" t="s">
        <v>5</v>
      </c>
      <c r="E26" s="12"/>
      <c r="F26" s="60">
        <v>2457.1390340793805</v>
      </c>
      <c r="G26" s="61"/>
      <c r="H26" s="60">
        <v>1968.333175339392</v>
      </c>
      <c r="I26" s="61"/>
      <c r="J26" s="60">
        <v>2514.7215287287504</v>
      </c>
      <c r="K26" s="61"/>
      <c r="L26" s="60">
        <v>2536.8431268268214</v>
      </c>
      <c r="M26" s="61"/>
      <c r="N26" s="60">
        <v>2571.7433129238393</v>
      </c>
      <c r="O26" s="61"/>
      <c r="P26" s="60">
        <v>2486.1979588918994</v>
      </c>
      <c r="Q26" s="61"/>
      <c r="R26" s="60">
        <v>2474.6325518998601</v>
      </c>
      <c r="S26" s="61"/>
      <c r="T26" s="60">
        <v>2419.7559827529949</v>
      </c>
      <c r="U26" s="22"/>
      <c r="W26" s="4"/>
    </row>
    <row r="27" spans="2:23" x14ac:dyDescent="0.2">
      <c r="B27" s="12">
        <f>MAX(B$11:B26)+1</f>
        <v>15</v>
      </c>
      <c r="C27" s="2"/>
      <c r="D27" s="21" t="s">
        <v>6</v>
      </c>
      <c r="E27" s="12"/>
      <c r="F27" s="60">
        <v>49589.811929703501</v>
      </c>
      <c r="G27" s="61"/>
      <c r="H27" s="60">
        <v>58157.954017901131</v>
      </c>
      <c r="I27" s="61"/>
      <c r="J27" s="60">
        <v>55721.874721101551</v>
      </c>
      <c r="K27" s="61"/>
      <c r="L27" s="60">
        <v>57197.422705632671</v>
      </c>
      <c r="M27" s="61"/>
      <c r="N27" s="60">
        <v>58991.200541611237</v>
      </c>
      <c r="O27" s="61"/>
      <c r="P27" s="60">
        <v>51569.531404751477</v>
      </c>
      <c r="Q27" s="61"/>
      <c r="R27" s="60">
        <v>51493.740436328007</v>
      </c>
      <c r="S27" s="61"/>
      <c r="T27" s="60">
        <v>51904.031108901363</v>
      </c>
      <c r="U27" s="22"/>
      <c r="W27" s="4"/>
    </row>
    <row r="28" spans="2:23" x14ac:dyDescent="0.2">
      <c r="B28" s="12">
        <f>MAX(B$11:B27)+1</f>
        <v>16</v>
      </c>
      <c r="C28" s="2"/>
      <c r="D28" s="21" t="s">
        <v>7</v>
      </c>
      <c r="E28" s="12"/>
      <c r="F28" s="60">
        <v>8743.9743306134187</v>
      </c>
      <c r="G28" s="61"/>
      <c r="H28" s="60">
        <v>10935.036298935198</v>
      </c>
      <c r="I28" s="61"/>
      <c r="J28" s="60">
        <v>11011.820371324353</v>
      </c>
      <c r="K28" s="61"/>
      <c r="L28" s="60">
        <v>11678.305487647167</v>
      </c>
      <c r="M28" s="61"/>
      <c r="N28" s="60">
        <v>12431.847119100099</v>
      </c>
      <c r="O28" s="61"/>
      <c r="P28" s="60">
        <v>8803.1406200365564</v>
      </c>
      <c r="Q28" s="61"/>
      <c r="R28" s="60">
        <v>8843.4707917079377</v>
      </c>
      <c r="S28" s="61"/>
      <c r="T28" s="60">
        <v>9774.8693138614981</v>
      </c>
      <c r="U28" s="22"/>
      <c r="W28" s="4"/>
    </row>
    <row r="29" spans="2:23" x14ac:dyDescent="0.2">
      <c r="B29" s="12">
        <f>MAX(B$11:B28)+1</f>
        <v>17</v>
      </c>
      <c r="C29" s="2"/>
      <c r="D29" s="21" t="s">
        <v>8</v>
      </c>
      <c r="E29" s="12"/>
      <c r="F29" s="60">
        <v>13319.912708255999</v>
      </c>
      <c r="G29" s="61"/>
      <c r="H29" s="60">
        <v>14337.930651363871</v>
      </c>
      <c r="I29" s="61"/>
      <c r="J29" s="60">
        <v>13857.432374047532</v>
      </c>
      <c r="K29" s="61"/>
      <c r="L29" s="60">
        <v>13734.957718025837</v>
      </c>
      <c r="M29" s="61"/>
      <c r="N29" s="60">
        <v>13765.156987357988</v>
      </c>
      <c r="O29" s="61"/>
      <c r="P29" s="60">
        <v>13564.495083927943</v>
      </c>
      <c r="Q29" s="61"/>
      <c r="R29" s="60">
        <v>12439.695455892108</v>
      </c>
      <c r="S29" s="61"/>
      <c r="T29" s="60">
        <v>13683.734835190176</v>
      </c>
      <c r="U29" s="22"/>
      <c r="W29" s="4"/>
    </row>
    <row r="30" spans="2:23" x14ac:dyDescent="0.2">
      <c r="B30" s="12">
        <f>MAX(B$11:B29)+1</f>
        <v>18</v>
      </c>
      <c r="C30" s="2"/>
      <c r="D30" s="21" t="s">
        <v>9</v>
      </c>
      <c r="E30" s="12"/>
      <c r="F30" s="60">
        <v>2289.060993173156</v>
      </c>
      <c r="G30" s="61"/>
      <c r="H30" s="60">
        <v>3540.5243210007193</v>
      </c>
      <c r="I30" s="61"/>
      <c r="J30" s="60">
        <v>2369.8540461323623</v>
      </c>
      <c r="K30" s="61"/>
      <c r="L30" s="60">
        <v>2187.5033054599126</v>
      </c>
      <c r="M30" s="61"/>
      <c r="N30" s="60">
        <v>2264.3344489707711</v>
      </c>
      <c r="O30" s="61"/>
      <c r="P30" s="60">
        <v>2106.8836368872007</v>
      </c>
      <c r="Q30" s="61"/>
      <c r="R30" s="60">
        <v>2057.4350947369235</v>
      </c>
      <c r="S30" s="61"/>
      <c r="T30" s="60">
        <v>2051.129652456344</v>
      </c>
      <c r="U30" s="22"/>
      <c r="W30" s="4"/>
    </row>
    <row r="31" spans="2:23" x14ac:dyDescent="0.2">
      <c r="B31" s="12">
        <f>MAX(B$11:B30)+1</f>
        <v>19</v>
      </c>
      <c r="C31" s="2"/>
      <c r="D31" s="21" t="s">
        <v>10</v>
      </c>
      <c r="E31" s="12"/>
      <c r="F31" s="60">
        <v>1080.7746178269501</v>
      </c>
      <c r="G31" s="61"/>
      <c r="H31" s="60">
        <v>1008.4533979099832</v>
      </c>
      <c r="I31" s="61"/>
      <c r="J31" s="60">
        <v>666.72912882272453</v>
      </c>
      <c r="K31" s="61"/>
      <c r="L31" s="60">
        <v>662.18314549853608</v>
      </c>
      <c r="M31" s="61"/>
      <c r="N31" s="60">
        <v>685.5215001673547</v>
      </c>
      <c r="O31" s="61"/>
      <c r="P31" s="60">
        <v>621.73246964645693</v>
      </c>
      <c r="Q31" s="61"/>
      <c r="R31" s="60">
        <v>621.122194704055</v>
      </c>
      <c r="S31" s="61"/>
      <c r="T31" s="60">
        <v>612.21126398336264</v>
      </c>
      <c r="U31" s="22"/>
      <c r="W31" s="4"/>
    </row>
    <row r="32" spans="2:23" x14ac:dyDescent="0.2">
      <c r="B32" s="12">
        <f>MAX(B$11:B31)+1</f>
        <v>20</v>
      </c>
      <c r="C32" s="2"/>
      <c r="D32" s="21" t="s">
        <v>11</v>
      </c>
      <c r="E32" s="12"/>
      <c r="F32" s="60">
        <v>1108.3614540521132</v>
      </c>
      <c r="G32" s="61"/>
      <c r="H32" s="60">
        <v>5357.2150267286361</v>
      </c>
      <c r="I32" s="61"/>
      <c r="J32" s="60">
        <v>5174.6113991036227</v>
      </c>
      <c r="K32" s="61"/>
      <c r="L32" s="60">
        <v>5088.0763427606016</v>
      </c>
      <c r="M32" s="61"/>
      <c r="N32" s="60">
        <v>5587.4101760342373</v>
      </c>
      <c r="O32" s="61"/>
      <c r="P32" s="60">
        <v>4084.1097897081295</v>
      </c>
      <c r="Q32" s="61"/>
      <c r="R32" s="60">
        <v>3926.0793289527624</v>
      </c>
      <c r="S32" s="61"/>
      <c r="T32" s="60">
        <v>4269.1758887432343</v>
      </c>
      <c r="U32" s="22"/>
      <c r="W32" s="4"/>
    </row>
    <row r="33" spans="2:23" x14ac:dyDescent="0.2">
      <c r="B33" s="12">
        <f>MAX(B$11:B32)+1</f>
        <v>21</v>
      </c>
      <c r="C33" s="2"/>
      <c r="D33" s="1" t="s">
        <v>41</v>
      </c>
      <c r="E33" s="12"/>
      <c r="F33" s="62">
        <f>SUM(F24:F32)</f>
        <v>2586788.205194762</v>
      </c>
      <c r="G33" s="60"/>
      <c r="H33" s="62">
        <f>SUM(H24:H32)</f>
        <v>2539645.7689154516</v>
      </c>
      <c r="I33" s="60"/>
      <c r="J33" s="63">
        <f>SUM(J24:J32)</f>
        <v>2560593.6324617593</v>
      </c>
      <c r="K33" s="60"/>
      <c r="L33" s="63">
        <f>SUM(L24:L32)</f>
        <v>2540566.5174101107</v>
      </c>
      <c r="M33" s="60"/>
      <c r="N33" s="63">
        <f>SUM(N24:N32)</f>
        <v>2563154.871698516</v>
      </c>
      <c r="O33" s="60"/>
      <c r="P33" s="63">
        <f>SUM(P24:P32)</f>
        <v>2467541.2288748617</v>
      </c>
      <c r="Q33" s="60"/>
      <c r="R33" s="63">
        <f>SUM(R24:R32)</f>
        <v>2430627.9075915832</v>
      </c>
      <c r="S33" s="60"/>
      <c r="T33" s="63">
        <f>SUM(T24:T32)</f>
        <v>2483955.934325153</v>
      </c>
      <c r="U33" s="20"/>
      <c r="W33" s="4"/>
    </row>
    <row r="34" spans="2:23" x14ac:dyDescent="0.2">
      <c r="B34" s="12"/>
      <c r="C34" s="2"/>
      <c r="D34" s="21"/>
      <c r="E34" s="12"/>
      <c r="F34" s="60"/>
      <c r="G34" s="60"/>
      <c r="H34" s="60"/>
      <c r="I34" s="60"/>
      <c r="J34" s="60"/>
      <c r="K34" s="60"/>
      <c r="L34" s="60"/>
      <c r="M34" s="60"/>
      <c r="N34" s="60"/>
      <c r="O34" s="60"/>
      <c r="P34" s="60"/>
      <c r="Q34" s="60"/>
      <c r="R34" s="60"/>
      <c r="S34" s="60"/>
      <c r="T34" s="60"/>
      <c r="U34" s="4"/>
      <c r="W34" s="4"/>
    </row>
    <row r="35" spans="2:23" x14ac:dyDescent="0.2">
      <c r="B35" s="12">
        <f>MAX(B$11:B34)+1</f>
        <v>22</v>
      </c>
      <c r="C35" s="2"/>
      <c r="D35" s="1" t="s">
        <v>48</v>
      </c>
      <c r="E35" s="12"/>
      <c r="F35" s="62">
        <f>F21+F33</f>
        <v>3066472.9202066152</v>
      </c>
      <c r="G35" s="60"/>
      <c r="H35" s="62">
        <f>H21+H33</f>
        <v>3009901.6818969543</v>
      </c>
      <c r="I35" s="60"/>
      <c r="J35" s="63">
        <f>J21+J33</f>
        <v>3049371.7804767629</v>
      </c>
      <c r="K35" s="60"/>
      <c r="L35" s="63">
        <f>L21+L33</f>
        <v>3023643.5583628784</v>
      </c>
      <c r="M35" s="60"/>
      <c r="N35" s="63">
        <f>N21+N33</f>
        <v>3050180.6192093864</v>
      </c>
      <c r="O35" s="60"/>
      <c r="P35" s="63">
        <f>P21+P33</f>
        <v>3021161.9926801724</v>
      </c>
      <c r="Q35" s="60"/>
      <c r="R35" s="63">
        <f>R21+R33</f>
        <v>3006669.7407504236</v>
      </c>
      <c r="S35" s="60"/>
      <c r="T35" s="63">
        <f>T21+T33</f>
        <v>3053671.3906527273</v>
      </c>
      <c r="U35" s="20"/>
    </row>
    <row r="36" spans="2:23" x14ac:dyDescent="0.2">
      <c r="B36" s="12"/>
      <c r="C36" s="2"/>
      <c r="D36" s="21"/>
      <c r="E36" s="12"/>
      <c r="F36" s="60"/>
      <c r="G36" s="60"/>
      <c r="H36" s="60"/>
      <c r="I36" s="60"/>
      <c r="J36" s="60"/>
      <c r="K36" s="60"/>
      <c r="L36" s="60"/>
      <c r="M36" s="60"/>
      <c r="N36" s="60"/>
      <c r="O36" s="60"/>
      <c r="P36" s="60"/>
      <c r="Q36" s="60"/>
      <c r="R36" s="60"/>
      <c r="S36" s="60"/>
      <c r="T36" s="60"/>
      <c r="U36" s="4"/>
    </row>
    <row r="37" spans="2:23" x14ac:dyDescent="0.2">
      <c r="B37" s="12"/>
      <c r="C37" s="2"/>
      <c r="D37" s="21"/>
      <c r="E37" s="12"/>
      <c r="F37" s="60"/>
      <c r="G37" s="60"/>
      <c r="H37" s="60"/>
      <c r="I37" s="60"/>
      <c r="J37" s="60"/>
      <c r="K37" s="60"/>
      <c r="L37" s="60"/>
      <c r="M37" s="60"/>
      <c r="N37" s="60"/>
      <c r="O37" s="60"/>
      <c r="P37" s="60"/>
      <c r="Q37" s="60"/>
      <c r="R37" s="60"/>
      <c r="S37" s="60"/>
      <c r="T37" s="60"/>
      <c r="U37" s="4"/>
    </row>
    <row r="38" spans="2:23" x14ac:dyDescent="0.2">
      <c r="B38" s="12"/>
      <c r="C38" s="2"/>
      <c r="D38" s="18" t="s">
        <v>49</v>
      </c>
      <c r="E38" s="12"/>
      <c r="F38" s="64"/>
      <c r="G38" s="65"/>
      <c r="H38" s="65"/>
      <c r="I38" s="65"/>
      <c r="J38" s="67"/>
      <c r="K38" s="67"/>
      <c r="L38" s="67"/>
      <c r="M38" s="67"/>
      <c r="N38" s="67"/>
      <c r="O38" s="67"/>
      <c r="P38" s="67"/>
      <c r="Q38" s="67"/>
      <c r="R38" s="67"/>
      <c r="S38" s="67"/>
      <c r="T38" s="67"/>
      <c r="U38" s="12"/>
    </row>
    <row r="39" spans="2:23" x14ac:dyDescent="0.2">
      <c r="B39" s="12"/>
      <c r="C39" s="2"/>
      <c r="D39" s="21"/>
      <c r="E39" s="12"/>
      <c r="F39" s="60"/>
      <c r="G39" s="60"/>
      <c r="H39" s="60"/>
      <c r="I39" s="60"/>
      <c r="J39" s="60"/>
      <c r="K39" s="60"/>
      <c r="L39" s="60"/>
      <c r="M39" s="60"/>
      <c r="N39" s="60"/>
      <c r="O39" s="60"/>
      <c r="P39" s="60"/>
      <c r="Q39" s="60"/>
      <c r="R39" s="60"/>
      <c r="S39" s="60"/>
      <c r="T39" s="60"/>
      <c r="U39" s="4"/>
    </row>
    <row r="40" spans="2:23" x14ac:dyDescent="0.2">
      <c r="B40" s="12"/>
      <c r="C40" s="2"/>
      <c r="D40" s="18" t="s">
        <v>34</v>
      </c>
      <c r="E40" s="12"/>
      <c r="F40" s="68"/>
      <c r="G40" s="60"/>
      <c r="H40" s="60"/>
      <c r="I40" s="60"/>
      <c r="J40" s="60"/>
      <c r="K40" s="60"/>
      <c r="L40" s="60"/>
      <c r="M40" s="60"/>
      <c r="N40" s="60"/>
      <c r="O40" s="60"/>
      <c r="P40" s="60"/>
      <c r="Q40" s="60"/>
      <c r="R40" s="60"/>
      <c r="S40" s="60"/>
      <c r="T40" s="60"/>
      <c r="U40" s="20"/>
    </row>
    <row r="41" spans="2:23" x14ac:dyDescent="0.2">
      <c r="B41" s="12">
        <f>MAX(B$11:B40)+1</f>
        <v>23</v>
      </c>
      <c r="C41" s="2"/>
      <c r="D41" s="21" t="s">
        <v>73</v>
      </c>
      <c r="E41" s="12"/>
      <c r="F41" s="60">
        <v>188726.71877467335</v>
      </c>
      <c r="G41" s="61"/>
      <c r="H41" s="60">
        <v>188901.35521975081</v>
      </c>
      <c r="I41" s="61"/>
      <c r="J41" s="60">
        <v>147688.64054487678</v>
      </c>
      <c r="K41" s="61"/>
      <c r="L41" s="60">
        <v>146364.628418223</v>
      </c>
      <c r="M41" s="61"/>
      <c r="N41" s="60">
        <v>147344.81816743698</v>
      </c>
      <c r="O41" s="61"/>
      <c r="P41" s="60">
        <v>161559.35507062951</v>
      </c>
      <c r="Q41" s="61"/>
      <c r="R41" s="60">
        <v>170043.26318960625</v>
      </c>
      <c r="S41" s="61"/>
      <c r="T41" s="60">
        <v>154184.59006094656</v>
      </c>
      <c r="U41" s="22"/>
    </row>
    <row r="42" spans="2:23" x14ac:dyDescent="0.2">
      <c r="B42" s="12">
        <f>MAX(B$11:B41)+1</f>
        <v>24</v>
      </c>
      <c r="C42" s="2"/>
      <c r="D42" s="21" t="s">
        <v>74</v>
      </c>
      <c r="E42" s="12"/>
      <c r="F42" s="60">
        <v>27607.926040677907</v>
      </c>
      <c r="G42" s="61"/>
      <c r="H42" s="60">
        <v>26647.486376393819</v>
      </c>
      <c r="I42" s="61"/>
      <c r="J42" s="60">
        <v>20772.852829564454</v>
      </c>
      <c r="K42" s="61"/>
      <c r="L42" s="60">
        <v>20556.564852683456</v>
      </c>
      <c r="M42" s="61"/>
      <c r="N42" s="60">
        <v>20840.429432895551</v>
      </c>
      <c r="O42" s="61"/>
      <c r="P42" s="60">
        <v>27713.941236412891</v>
      </c>
      <c r="Q42" s="61"/>
      <c r="R42" s="60">
        <v>28321.84288720258</v>
      </c>
      <c r="S42" s="61"/>
      <c r="T42" s="60">
        <v>23854.176994456247</v>
      </c>
      <c r="U42" s="22"/>
    </row>
    <row r="43" spans="2:23" x14ac:dyDescent="0.2">
      <c r="B43" s="12">
        <f>MAX(B$11:B42)+1</f>
        <v>25</v>
      </c>
      <c r="C43" s="2"/>
      <c r="D43" s="21" t="s">
        <v>75</v>
      </c>
      <c r="E43" s="12"/>
      <c r="F43" s="60">
        <v>14499.823150465279</v>
      </c>
      <c r="G43" s="61"/>
      <c r="H43" s="60">
        <v>10624.835064666113</v>
      </c>
      <c r="I43" s="61"/>
      <c r="J43" s="60">
        <v>9812.268922795578</v>
      </c>
      <c r="K43" s="61"/>
      <c r="L43" s="60">
        <v>9731.4610232062078</v>
      </c>
      <c r="M43" s="61"/>
      <c r="N43" s="60">
        <v>9828.0241008189187</v>
      </c>
      <c r="O43" s="61"/>
      <c r="P43" s="60">
        <v>10337.514485779393</v>
      </c>
      <c r="Q43" s="61"/>
      <c r="R43" s="60">
        <v>10892.746402181963</v>
      </c>
      <c r="S43" s="61"/>
      <c r="T43" s="60">
        <v>10025.321248672579</v>
      </c>
      <c r="U43" s="22"/>
    </row>
    <row r="44" spans="2:23" x14ac:dyDescent="0.2">
      <c r="B44" s="12">
        <f>MAX(B$11:B43)+1</f>
        <v>26</v>
      </c>
      <c r="C44" s="2"/>
      <c r="D44" s="21" t="s">
        <v>76</v>
      </c>
      <c r="E44" s="12"/>
      <c r="F44" s="60">
        <v>1278.252725253252</v>
      </c>
      <c r="G44" s="61"/>
      <c r="H44" s="60">
        <v>753.20527271322283</v>
      </c>
      <c r="I44" s="61"/>
      <c r="J44" s="60">
        <v>366.57277051735508</v>
      </c>
      <c r="K44" s="61"/>
      <c r="L44" s="60">
        <v>366.42154509430765</v>
      </c>
      <c r="M44" s="61"/>
      <c r="N44" s="60">
        <v>367.07883610959146</v>
      </c>
      <c r="O44" s="61"/>
      <c r="P44" s="60">
        <v>367.03721978471253</v>
      </c>
      <c r="Q44" s="61"/>
      <c r="R44" s="60">
        <v>403.30825567305374</v>
      </c>
      <c r="S44" s="61"/>
      <c r="T44" s="60">
        <v>349.21262284128971</v>
      </c>
      <c r="U44" s="22"/>
    </row>
    <row r="45" spans="2:23" x14ac:dyDescent="0.2">
      <c r="B45" s="12">
        <f>MAX(B$11:B44)+1</f>
        <v>27</v>
      </c>
      <c r="C45" s="2"/>
      <c r="D45" s="21" t="s">
        <v>77</v>
      </c>
      <c r="E45" s="12"/>
      <c r="F45" s="60">
        <v>1434.7661881154729</v>
      </c>
      <c r="G45" s="61"/>
      <c r="H45" s="60">
        <v>1039.7147982238216</v>
      </c>
      <c r="I45" s="61"/>
      <c r="J45" s="60">
        <v>893.17624832102013</v>
      </c>
      <c r="K45" s="61"/>
      <c r="L45" s="60">
        <v>900.15028783743526</v>
      </c>
      <c r="M45" s="61"/>
      <c r="N45" s="60">
        <v>900.077815904506</v>
      </c>
      <c r="O45" s="61"/>
      <c r="P45" s="60">
        <v>885.98107170910589</v>
      </c>
      <c r="Q45" s="61"/>
      <c r="R45" s="60">
        <v>988.69672850411916</v>
      </c>
      <c r="S45" s="61"/>
      <c r="T45" s="60">
        <v>895.4632345353109</v>
      </c>
      <c r="U45" s="22"/>
    </row>
    <row r="46" spans="2:23" x14ac:dyDescent="0.2">
      <c r="B46" s="12">
        <f>MAX(B$11:B45)+1</f>
        <v>28</v>
      </c>
      <c r="C46" s="2"/>
      <c r="D46" s="21" t="s">
        <v>78</v>
      </c>
      <c r="E46" s="12"/>
      <c r="F46" s="60">
        <v>104168.87988038581</v>
      </c>
      <c r="G46" s="61"/>
      <c r="H46" s="60">
        <v>108590.75689706989</v>
      </c>
      <c r="I46" s="61"/>
      <c r="J46" s="60">
        <v>98492.825247767585</v>
      </c>
      <c r="K46" s="61"/>
      <c r="L46" s="60">
        <v>97626.565911999351</v>
      </c>
      <c r="M46" s="61"/>
      <c r="N46" s="60">
        <v>98263.513429328828</v>
      </c>
      <c r="O46" s="61"/>
      <c r="P46" s="60">
        <v>107268.3773022</v>
      </c>
      <c r="Q46" s="61"/>
      <c r="R46" s="60">
        <v>113047.09643320653</v>
      </c>
      <c r="S46" s="61"/>
      <c r="T46" s="60">
        <v>102617.47430663352</v>
      </c>
      <c r="U46" s="22"/>
    </row>
    <row r="47" spans="2:23" x14ac:dyDescent="0.2">
      <c r="B47" s="12">
        <f>MAX(B$11:B46)+1</f>
        <v>29</v>
      </c>
      <c r="C47" s="2"/>
      <c r="D47" s="21" t="s">
        <v>79</v>
      </c>
      <c r="E47" s="12"/>
      <c r="F47" s="60">
        <v>13515.561753939619</v>
      </c>
      <c r="G47" s="61"/>
      <c r="H47" s="60">
        <v>14816.090221277274</v>
      </c>
      <c r="I47" s="61"/>
      <c r="J47" s="60">
        <v>14230.697989140999</v>
      </c>
      <c r="K47" s="61"/>
      <c r="L47" s="60">
        <v>14103.481699863096</v>
      </c>
      <c r="M47" s="61"/>
      <c r="N47" s="60">
        <v>14273.368111750604</v>
      </c>
      <c r="O47" s="61"/>
      <c r="P47" s="60">
        <v>18316.85067267044</v>
      </c>
      <c r="Q47" s="61"/>
      <c r="R47" s="60">
        <v>18754.240445333744</v>
      </c>
      <c r="S47" s="61"/>
      <c r="T47" s="60">
        <v>16096.206298185401</v>
      </c>
      <c r="U47" s="22"/>
    </row>
    <row r="48" spans="2:23" x14ac:dyDescent="0.2">
      <c r="B48" s="12">
        <f>MAX(B$11:B47)+1</f>
        <v>30</v>
      </c>
      <c r="C48" s="2"/>
      <c r="D48" s="21" t="s">
        <v>80</v>
      </c>
      <c r="E48" s="12"/>
      <c r="F48" s="60">
        <v>3919.1233952203606</v>
      </c>
      <c r="G48" s="61"/>
      <c r="H48" s="60">
        <v>3331.2836229338809</v>
      </c>
      <c r="I48" s="61"/>
      <c r="J48" s="60">
        <v>3765.5141615901821</v>
      </c>
      <c r="K48" s="61"/>
      <c r="L48" s="60">
        <v>3825.5574601279486</v>
      </c>
      <c r="M48" s="61"/>
      <c r="N48" s="60">
        <v>3897.1563006000779</v>
      </c>
      <c r="O48" s="61"/>
      <c r="P48" s="60">
        <v>5098.5537186596684</v>
      </c>
      <c r="Q48" s="61"/>
      <c r="R48" s="60">
        <v>5131.0303299335355</v>
      </c>
      <c r="S48" s="61"/>
      <c r="T48" s="60">
        <v>4359.191414961263</v>
      </c>
      <c r="U48" s="22"/>
    </row>
    <row r="49" spans="2:21" x14ac:dyDescent="0.2">
      <c r="B49" s="12">
        <f>MAX(B$11:B48)+1</f>
        <v>31</v>
      </c>
      <c r="C49" s="2"/>
      <c r="D49" s="21" t="s">
        <v>81</v>
      </c>
      <c r="E49" s="12"/>
      <c r="F49" s="60">
        <v>3266.7036071577259</v>
      </c>
      <c r="G49" s="61"/>
      <c r="H49" s="60">
        <v>2107.8362089245852</v>
      </c>
      <c r="I49" s="61"/>
      <c r="J49" s="60">
        <v>1279.1677602662169</v>
      </c>
      <c r="K49" s="61"/>
      <c r="L49" s="60">
        <v>1277.5363057620004</v>
      </c>
      <c r="M49" s="61"/>
      <c r="N49" s="60">
        <v>1286.4069863292641</v>
      </c>
      <c r="O49" s="61"/>
      <c r="P49" s="60">
        <v>1296.9746674310438</v>
      </c>
      <c r="Q49" s="61"/>
      <c r="R49" s="60">
        <v>1335.1387242581156</v>
      </c>
      <c r="S49" s="61"/>
      <c r="T49" s="60">
        <v>1218.3344425302994</v>
      </c>
      <c r="U49" s="22"/>
    </row>
    <row r="50" spans="2:21" x14ac:dyDescent="0.2">
      <c r="B50" s="12">
        <f>MAX(B$11:B49)+1</f>
        <v>32</v>
      </c>
      <c r="C50" s="2"/>
      <c r="D50" s="21" t="s">
        <v>82</v>
      </c>
      <c r="E50" s="12"/>
      <c r="F50" s="60">
        <v>7300.3541746314622</v>
      </c>
      <c r="G50" s="61"/>
      <c r="H50" s="60">
        <v>5158.3291713241142</v>
      </c>
      <c r="I50" s="61"/>
      <c r="J50" s="60">
        <v>4035.2443524832283</v>
      </c>
      <c r="K50" s="61"/>
      <c r="L50" s="60">
        <v>4029.0600924330597</v>
      </c>
      <c r="M50" s="61"/>
      <c r="N50" s="60">
        <v>4033.4975335608824</v>
      </c>
      <c r="O50" s="61"/>
      <c r="P50" s="60">
        <v>3978.2474823968914</v>
      </c>
      <c r="Q50" s="61"/>
      <c r="R50" s="60">
        <v>4727.2392310152018</v>
      </c>
      <c r="S50" s="61"/>
      <c r="T50" s="60">
        <v>4013.0283177685978</v>
      </c>
      <c r="U50" s="22"/>
    </row>
    <row r="51" spans="2:21" x14ac:dyDescent="0.2">
      <c r="B51" s="12">
        <f>MAX(B$11:B50)+1</f>
        <v>33</v>
      </c>
      <c r="C51" s="2"/>
      <c r="D51" s="1" t="s">
        <v>36</v>
      </c>
      <c r="E51" s="12"/>
      <c r="F51" s="62">
        <f>SUM(F41:F50)</f>
        <v>365718.10969052027</v>
      </c>
      <c r="G51" s="60"/>
      <c r="H51" s="62">
        <f>SUM(H41:H50)</f>
        <v>361970.8928532775</v>
      </c>
      <c r="I51" s="60"/>
      <c r="J51" s="63">
        <f>SUM(J41:J50)</f>
        <v>301336.96082732338</v>
      </c>
      <c r="K51" s="60"/>
      <c r="L51" s="63">
        <f>SUM(L41:L50)</f>
        <v>298781.42759722983</v>
      </c>
      <c r="M51" s="60"/>
      <c r="N51" s="63">
        <f>SUM(N41:N50)</f>
        <v>301034.37071473524</v>
      </c>
      <c r="O51" s="60"/>
      <c r="P51" s="63">
        <f>SUM(P41:P50)</f>
        <v>336822.83292767365</v>
      </c>
      <c r="Q51" s="60"/>
      <c r="R51" s="63">
        <f>SUM(R41:R50)</f>
        <v>353644.60262691515</v>
      </c>
      <c r="S51" s="60"/>
      <c r="T51" s="63">
        <f>SUM(T41:T50)</f>
        <v>317612.99894153106</v>
      </c>
      <c r="U51" s="20"/>
    </row>
    <row r="52" spans="2:21" x14ac:dyDescent="0.2">
      <c r="B52" s="12"/>
      <c r="C52" s="2"/>
      <c r="E52" s="12"/>
      <c r="F52" s="69"/>
      <c r="G52" s="60"/>
      <c r="H52" s="69"/>
      <c r="I52" s="60"/>
      <c r="J52" s="61"/>
      <c r="K52" s="60"/>
      <c r="L52" s="61"/>
      <c r="M52" s="60"/>
      <c r="N52" s="61"/>
      <c r="O52" s="60"/>
      <c r="P52" s="61"/>
      <c r="Q52" s="60"/>
      <c r="R52" s="61"/>
      <c r="S52" s="60"/>
      <c r="T52" s="61"/>
      <c r="U52" s="20"/>
    </row>
    <row r="53" spans="2:21" x14ac:dyDescent="0.2">
      <c r="B53" s="12"/>
      <c r="C53" s="2"/>
      <c r="D53" s="18" t="s">
        <v>35</v>
      </c>
      <c r="E53" s="12"/>
      <c r="F53" s="60"/>
      <c r="G53" s="60"/>
      <c r="H53" s="60"/>
      <c r="I53" s="60"/>
      <c r="J53" s="60"/>
      <c r="K53" s="60"/>
      <c r="L53" s="60"/>
      <c r="M53" s="60"/>
      <c r="N53" s="60"/>
      <c r="O53" s="60"/>
      <c r="P53" s="60"/>
      <c r="Q53" s="60"/>
      <c r="R53" s="60"/>
      <c r="S53" s="60"/>
      <c r="T53" s="60"/>
      <c r="U53" s="20"/>
    </row>
    <row r="54" spans="2:21" x14ac:dyDescent="0.2">
      <c r="B54" s="12">
        <f>MAX(B$11:B53)+1</f>
        <v>34</v>
      </c>
      <c r="C54" s="2"/>
      <c r="D54" s="21" t="s">
        <v>73</v>
      </c>
      <c r="E54" s="12"/>
      <c r="F54" s="60">
        <v>132452.54384586407</v>
      </c>
      <c r="G54" s="61"/>
      <c r="H54" s="60">
        <v>132568.09375864267</v>
      </c>
      <c r="I54" s="61"/>
      <c r="J54" s="60">
        <v>111094.45722945547</v>
      </c>
      <c r="K54" s="61"/>
      <c r="L54" s="60">
        <v>110234.38181723424</v>
      </c>
      <c r="M54" s="61"/>
      <c r="N54" s="60">
        <v>110887.51375938673</v>
      </c>
      <c r="O54" s="61"/>
      <c r="P54" s="60">
        <v>120101.99178974067</v>
      </c>
      <c r="Q54" s="61"/>
      <c r="R54" s="60">
        <v>127026.86796715336</v>
      </c>
      <c r="S54" s="61"/>
      <c r="T54" s="60">
        <v>123586.24517093626</v>
      </c>
      <c r="U54" s="22"/>
    </row>
    <row r="55" spans="2:21" x14ac:dyDescent="0.2">
      <c r="B55" s="12">
        <f>MAX(B$11:B54)+1</f>
        <v>35</v>
      </c>
      <c r="C55" s="2"/>
      <c r="D55" s="21" t="s">
        <v>74</v>
      </c>
      <c r="E55" s="12"/>
      <c r="F55" s="60">
        <v>27022.25067184474</v>
      </c>
      <c r="G55" s="61"/>
      <c r="H55" s="60">
        <v>26078.011841054315</v>
      </c>
      <c r="I55" s="61"/>
      <c r="J55" s="60">
        <v>19009.888323497067</v>
      </c>
      <c r="K55" s="61"/>
      <c r="L55" s="60">
        <v>18787.986638799033</v>
      </c>
      <c r="M55" s="61"/>
      <c r="N55" s="60">
        <v>19072.974058105308</v>
      </c>
      <c r="O55" s="61"/>
      <c r="P55" s="60">
        <v>26120.08002994975</v>
      </c>
      <c r="Q55" s="61"/>
      <c r="R55" s="60">
        <v>26603.950771170712</v>
      </c>
      <c r="S55" s="61"/>
      <c r="T55" s="60">
        <v>27897.960110707929</v>
      </c>
      <c r="U55" s="22"/>
    </row>
    <row r="56" spans="2:21" x14ac:dyDescent="0.2">
      <c r="B56" s="12">
        <f>MAX(B$11:B55)+1</f>
        <v>36</v>
      </c>
      <c r="C56" s="2"/>
      <c r="D56" s="21" t="s">
        <v>75</v>
      </c>
      <c r="E56" s="12"/>
      <c r="F56" s="60">
        <v>20186.991256990426</v>
      </c>
      <c r="G56" s="61"/>
      <c r="H56" s="60">
        <v>14122.548224308463</v>
      </c>
      <c r="I56" s="61"/>
      <c r="J56" s="60">
        <v>11280.961625360827</v>
      </c>
      <c r="K56" s="61"/>
      <c r="L56" s="60">
        <v>11382.125063295345</v>
      </c>
      <c r="M56" s="61"/>
      <c r="N56" s="60">
        <v>11558.271350095019</v>
      </c>
      <c r="O56" s="61"/>
      <c r="P56" s="60">
        <v>14600.120991305053</v>
      </c>
      <c r="Q56" s="61"/>
      <c r="R56" s="60">
        <v>16193.748529012873</v>
      </c>
      <c r="S56" s="61"/>
      <c r="T56" s="60">
        <v>14985.320726775803</v>
      </c>
      <c r="U56" s="22"/>
    </row>
    <row r="57" spans="2:21" x14ac:dyDescent="0.2">
      <c r="B57" s="12">
        <f>MAX(B$11:B56)+1</f>
        <v>37</v>
      </c>
      <c r="C57" s="2"/>
      <c r="D57" s="21" t="s">
        <v>76</v>
      </c>
      <c r="E57" s="12"/>
      <c r="F57" s="60">
        <v>1148.1499796881785</v>
      </c>
      <c r="G57" s="61"/>
      <c r="H57" s="60">
        <v>639.65149167112668</v>
      </c>
      <c r="I57" s="61"/>
      <c r="J57" s="60">
        <v>1178.6559718405585</v>
      </c>
      <c r="K57" s="61"/>
      <c r="L57" s="60">
        <v>1178.5305928126213</v>
      </c>
      <c r="M57" s="61"/>
      <c r="N57" s="60">
        <v>1178.9028767321222</v>
      </c>
      <c r="O57" s="61"/>
      <c r="P57" s="60">
        <v>1177.7995165273524</v>
      </c>
      <c r="Q57" s="61"/>
      <c r="R57" s="60">
        <v>1372.8478670209188</v>
      </c>
      <c r="S57" s="61"/>
      <c r="T57" s="60">
        <v>1180.9475532959443</v>
      </c>
      <c r="U57" s="22"/>
    </row>
    <row r="58" spans="2:21" x14ac:dyDescent="0.2">
      <c r="B58" s="12">
        <f>MAX(B$11:B57)+1</f>
        <v>38</v>
      </c>
      <c r="C58" s="2"/>
      <c r="D58" s="21" t="s">
        <v>77</v>
      </c>
      <c r="E58" s="12"/>
      <c r="F58" s="60">
        <v>3053.5482475139102</v>
      </c>
      <c r="G58" s="61"/>
      <c r="H58" s="60">
        <v>2226.163762461877</v>
      </c>
      <c r="I58" s="61"/>
      <c r="J58" s="60">
        <v>1933.8945832754937</v>
      </c>
      <c r="K58" s="61"/>
      <c r="L58" s="60">
        <v>1949.0918654986369</v>
      </c>
      <c r="M58" s="61"/>
      <c r="N58" s="60">
        <v>1948.9339403226484</v>
      </c>
      <c r="O58" s="61"/>
      <c r="P58" s="60">
        <v>1918.2330433883312</v>
      </c>
      <c r="Q58" s="61"/>
      <c r="R58" s="60">
        <v>2141.993958885138</v>
      </c>
      <c r="S58" s="61"/>
      <c r="T58" s="60">
        <v>1938.8782050139719</v>
      </c>
      <c r="U58" s="22"/>
    </row>
    <row r="59" spans="2:21" x14ac:dyDescent="0.2">
      <c r="B59" s="12">
        <f>MAX(B$11:B58)+1</f>
        <v>39</v>
      </c>
      <c r="C59" s="2"/>
      <c r="D59" s="1" t="s">
        <v>37</v>
      </c>
      <c r="E59" s="12"/>
      <c r="F59" s="62">
        <f>SUM(F54:F58)</f>
        <v>183863.48400190132</v>
      </c>
      <c r="G59" s="60"/>
      <c r="H59" s="62">
        <f>SUM(H54:H58)</f>
        <v>175634.46907813847</v>
      </c>
      <c r="I59" s="60"/>
      <c r="J59" s="63">
        <f>SUM(J54:J58)</f>
        <v>144497.85773342941</v>
      </c>
      <c r="K59" s="60"/>
      <c r="L59" s="63">
        <f>SUM(L54:L58)</f>
        <v>143532.11597763989</v>
      </c>
      <c r="M59" s="60"/>
      <c r="N59" s="63">
        <f>SUM(N54:N58)</f>
        <v>144646.59598464181</v>
      </c>
      <c r="O59" s="60"/>
      <c r="P59" s="63">
        <f>SUM(P54:P58)</f>
        <v>163918.22537091112</v>
      </c>
      <c r="Q59" s="60"/>
      <c r="R59" s="63">
        <f>SUM(R54:R58)</f>
        <v>173339.40909324301</v>
      </c>
      <c r="S59" s="60"/>
      <c r="T59" s="63">
        <f>SUM(T54:T58)</f>
        <v>169589.3517667299</v>
      </c>
      <c r="U59" s="20"/>
    </row>
    <row r="60" spans="2:21" x14ac:dyDescent="0.2">
      <c r="B60" s="12"/>
      <c r="C60" s="2"/>
      <c r="D60" s="21"/>
      <c r="E60" s="12"/>
      <c r="F60" s="60"/>
      <c r="G60" s="60"/>
      <c r="H60" s="60"/>
      <c r="I60" s="60"/>
      <c r="J60" s="60"/>
      <c r="K60" s="60"/>
      <c r="L60" s="60"/>
      <c r="M60" s="60"/>
      <c r="N60" s="60"/>
      <c r="O60" s="60"/>
      <c r="P60" s="60"/>
      <c r="Q60" s="60"/>
      <c r="R60" s="60"/>
      <c r="S60" s="60"/>
      <c r="T60" s="60"/>
      <c r="U60" s="4"/>
    </row>
    <row r="61" spans="2:21" x14ac:dyDescent="0.2">
      <c r="B61" s="12">
        <f>MAX(B$11:B60)+1</f>
        <v>40</v>
      </c>
      <c r="C61" s="2"/>
      <c r="D61" s="1" t="s">
        <v>50</v>
      </c>
      <c r="E61" s="12"/>
      <c r="F61" s="62">
        <f>F51+F59</f>
        <v>549581.59369242156</v>
      </c>
      <c r="G61" s="60"/>
      <c r="H61" s="62">
        <f>H51+H59</f>
        <v>537605.36193141597</v>
      </c>
      <c r="I61" s="60"/>
      <c r="J61" s="63">
        <f>J51+J59</f>
        <v>445834.81856075278</v>
      </c>
      <c r="K61" s="60"/>
      <c r="L61" s="63">
        <f>L51+L59</f>
        <v>442313.54357486975</v>
      </c>
      <c r="M61" s="60"/>
      <c r="N61" s="63">
        <f>N51+N59</f>
        <v>445680.96669937705</v>
      </c>
      <c r="O61" s="60"/>
      <c r="P61" s="63">
        <f>P51+P59</f>
        <v>500741.05829858477</v>
      </c>
      <c r="Q61" s="60"/>
      <c r="R61" s="63">
        <f>R51+R59</f>
        <v>526984.01172015816</v>
      </c>
      <c r="S61" s="60"/>
      <c r="T61" s="63">
        <f>T51+T59</f>
        <v>487202.35070826096</v>
      </c>
      <c r="U61" s="20"/>
    </row>
    <row r="62" spans="2:21" x14ac:dyDescent="0.2">
      <c r="B62" s="12"/>
      <c r="C62" s="2"/>
      <c r="D62" s="2"/>
      <c r="E62" s="12"/>
      <c r="F62" s="68"/>
      <c r="G62" s="61"/>
      <c r="H62" s="68"/>
      <c r="I62" s="61"/>
      <c r="J62" s="70"/>
      <c r="K62" s="61"/>
      <c r="L62" s="70"/>
      <c r="M62" s="61"/>
      <c r="N62" s="70"/>
      <c r="O62" s="61"/>
      <c r="P62" s="70"/>
      <c r="Q62" s="61"/>
      <c r="R62" s="70"/>
      <c r="S62" s="61"/>
      <c r="T62" s="70"/>
      <c r="U62" s="24"/>
    </row>
    <row r="63" spans="2:21" x14ac:dyDescent="0.2">
      <c r="B63" s="12"/>
      <c r="C63" s="2"/>
      <c r="D63" s="2"/>
      <c r="E63" s="12"/>
      <c r="F63" s="68"/>
      <c r="G63" s="70"/>
      <c r="H63" s="68"/>
      <c r="I63" s="70"/>
      <c r="J63" s="70"/>
      <c r="K63" s="70"/>
      <c r="L63" s="70"/>
      <c r="M63" s="70"/>
      <c r="N63" s="70"/>
      <c r="O63" s="70"/>
      <c r="P63" s="70"/>
      <c r="Q63" s="70"/>
      <c r="R63" s="70"/>
      <c r="S63" s="70"/>
      <c r="T63" s="70"/>
      <c r="U63" s="25"/>
    </row>
    <row r="64" spans="2:21" x14ac:dyDescent="0.2">
      <c r="B64" s="12"/>
      <c r="C64" s="2"/>
      <c r="D64" s="18" t="s">
        <v>51</v>
      </c>
      <c r="E64" s="12"/>
      <c r="F64" s="64"/>
      <c r="G64" s="65"/>
      <c r="H64" s="65"/>
      <c r="I64" s="65"/>
      <c r="J64" s="67"/>
      <c r="K64" s="67"/>
      <c r="L64" s="67"/>
      <c r="M64" s="67"/>
      <c r="N64" s="67"/>
      <c r="O64" s="67"/>
      <c r="P64" s="67"/>
      <c r="Q64" s="67"/>
      <c r="R64" s="67"/>
      <c r="S64" s="67"/>
      <c r="T64" s="67"/>
      <c r="U64" s="12"/>
    </row>
    <row r="65" spans="2:21" x14ac:dyDescent="0.2">
      <c r="B65" s="12"/>
      <c r="C65" s="2"/>
      <c r="D65" s="21"/>
      <c r="E65" s="12"/>
      <c r="F65" s="60"/>
      <c r="G65" s="60"/>
      <c r="H65" s="60"/>
      <c r="I65" s="60"/>
      <c r="J65" s="60"/>
      <c r="K65" s="60"/>
      <c r="L65" s="60"/>
      <c r="M65" s="60"/>
      <c r="N65" s="60"/>
      <c r="O65" s="60"/>
      <c r="P65" s="60"/>
      <c r="Q65" s="60"/>
      <c r="R65" s="60"/>
      <c r="S65" s="60"/>
      <c r="T65" s="60"/>
      <c r="U65" s="4"/>
    </row>
    <row r="66" spans="2:21" x14ac:dyDescent="0.2">
      <c r="B66" s="12"/>
      <c r="C66" s="2"/>
      <c r="D66" s="26" t="s">
        <v>38</v>
      </c>
      <c r="E66" s="12"/>
      <c r="F66" s="68"/>
      <c r="G66" s="61"/>
      <c r="H66" s="68"/>
      <c r="I66" s="61"/>
      <c r="J66" s="70"/>
      <c r="K66" s="61"/>
      <c r="L66" s="70"/>
      <c r="M66" s="61"/>
      <c r="N66" s="70"/>
      <c r="O66" s="61"/>
      <c r="P66" s="70"/>
      <c r="Q66" s="61"/>
      <c r="R66" s="70"/>
      <c r="S66" s="61"/>
      <c r="T66" s="70"/>
      <c r="U66" s="24"/>
    </row>
    <row r="67" spans="2:21" x14ac:dyDescent="0.2">
      <c r="B67" s="12">
        <f>MAX(B$11:B66)+1</f>
        <v>41</v>
      </c>
      <c r="C67" s="2"/>
      <c r="D67" s="27" t="s">
        <v>13</v>
      </c>
      <c r="E67" s="12"/>
      <c r="F67" s="60">
        <v>1079648.420451988</v>
      </c>
      <c r="G67" s="61"/>
      <c r="H67" s="60">
        <v>1134309.7901115958</v>
      </c>
      <c r="I67" s="61"/>
      <c r="J67" s="60">
        <v>1165218.7010993408</v>
      </c>
      <c r="K67" s="61"/>
      <c r="L67" s="60">
        <v>1155119.9554545102</v>
      </c>
      <c r="M67" s="61"/>
      <c r="N67" s="60">
        <v>1162584.9619278391</v>
      </c>
      <c r="O67" s="61"/>
      <c r="P67" s="60">
        <v>1136031.9417366101</v>
      </c>
      <c r="Q67" s="61"/>
      <c r="R67" s="60">
        <v>1119591.649415486</v>
      </c>
      <c r="S67" s="61"/>
      <c r="T67" s="60">
        <v>1142433.841448046</v>
      </c>
      <c r="U67" s="22"/>
    </row>
    <row r="68" spans="2:21" x14ac:dyDescent="0.2">
      <c r="B68" s="12">
        <f>MAX(B$11:B67)+1</f>
        <v>42</v>
      </c>
      <c r="C68" s="2"/>
      <c r="D68" s="27" t="s">
        <v>14</v>
      </c>
      <c r="E68" s="12"/>
      <c r="F68" s="60">
        <v>203093.67491028726</v>
      </c>
      <c r="G68" s="61"/>
      <c r="H68" s="60">
        <v>203392.60970276926</v>
      </c>
      <c r="I68" s="61"/>
      <c r="J68" s="60">
        <v>216476.18793399929</v>
      </c>
      <c r="K68" s="61"/>
      <c r="L68" s="60">
        <v>214168.06979520986</v>
      </c>
      <c r="M68" s="61"/>
      <c r="N68" s="60">
        <v>217175.11724639946</v>
      </c>
      <c r="O68" s="61"/>
      <c r="P68" s="60">
        <v>200810.6679951206</v>
      </c>
      <c r="Q68" s="61"/>
      <c r="R68" s="60">
        <v>198194.61259983492</v>
      </c>
      <c r="S68" s="61"/>
      <c r="T68" s="60">
        <v>202255.44350737223</v>
      </c>
      <c r="U68" s="22"/>
    </row>
    <row r="69" spans="2:21" x14ac:dyDescent="0.2">
      <c r="B69" s="12">
        <f>MAX(B$11:B68)+1</f>
        <v>43</v>
      </c>
      <c r="C69" s="2"/>
      <c r="D69" s="27" t="s">
        <v>68</v>
      </c>
      <c r="E69" s="12"/>
      <c r="F69" s="60">
        <v>46514.943571690434</v>
      </c>
      <c r="G69" s="61"/>
      <c r="H69" s="60">
        <v>44189.658479800644</v>
      </c>
      <c r="I69" s="61"/>
      <c r="J69" s="60">
        <v>42096.133930385826</v>
      </c>
      <c r="K69" s="61"/>
      <c r="L69" s="60">
        <v>43056.052333901971</v>
      </c>
      <c r="M69" s="61"/>
      <c r="N69" s="60">
        <v>44250.345621746543</v>
      </c>
      <c r="O69" s="61"/>
      <c r="P69" s="60">
        <v>39586.40206813949</v>
      </c>
      <c r="Q69" s="61"/>
      <c r="R69" s="60">
        <v>39499.549944130536</v>
      </c>
      <c r="S69" s="61"/>
      <c r="T69" s="60">
        <v>39884.589472842119</v>
      </c>
      <c r="U69" s="22"/>
    </row>
    <row r="70" spans="2:21" x14ac:dyDescent="0.2">
      <c r="B70" s="12">
        <f>MAX(B$11:B69)+1</f>
        <v>44</v>
      </c>
      <c r="C70" s="2"/>
      <c r="D70" s="27" t="s">
        <v>69</v>
      </c>
      <c r="E70" s="12"/>
      <c r="F70" s="60">
        <v>122.76646972395997</v>
      </c>
      <c r="G70" s="61"/>
      <c r="H70" s="60">
        <v>84.497322981257753</v>
      </c>
      <c r="I70" s="61"/>
      <c r="J70" s="60">
        <v>36.316071267758907</v>
      </c>
      <c r="K70" s="61"/>
      <c r="L70" s="60">
        <v>36.198464105757495</v>
      </c>
      <c r="M70" s="61"/>
      <c r="N70" s="60">
        <v>36.611660118342293</v>
      </c>
      <c r="O70" s="61"/>
      <c r="P70" s="60">
        <v>35.725823834022997</v>
      </c>
      <c r="Q70" s="61"/>
      <c r="R70" s="60">
        <v>36.216667294347729</v>
      </c>
      <c r="S70" s="61"/>
      <c r="T70" s="60">
        <v>38.095607951491942</v>
      </c>
      <c r="U70" s="22"/>
    </row>
    <row r="71" spans="2:21" x14ac:dyDescent="0.2">
      <c r="B71" s="12">
        <f>MAX(B$11:B70)+1</f>
        <v>45</v>
      </c>
      <c r="C71" s="2"/>
      <c r="D71" s="27" t="s">
        <v>70</v>
      </c>
      <c r="E71" s="12"/>
      <c r="F71" s="60">
        <v>429.35955103010832</v>
      </c>
      <c r="G71" s="61"/>
      <c r="H71" s="60">
        <v>421.75525716945117</v>
      </c>
      <c r="I71" s="61"/>
      <c r="J71" s="60">
        <v>376.98261478703097</v>
      </c>
      <c r="K71" s="61"/>
      <c r="L71" s="60">
        <v>383.42501039175278</v>
      </c>
      <c r="M71" s="61"/>
      <c r="N71" s="60">
        <v>392.33732589031314</v>
      </c>
      <c r="O71" s="61"/>
      <c r="P71" s="60">
        <v>359.72919452088894</v>
      </c>
      <c r="Q71" s="61"/>
      <c r="R71" s="60">
        <v>358.16532532455489</v>
      </c>
      <c r="S71" s="61"/>
      <c r="T71" s="60">
        <v>368.4068786241134</v>
      </c>
      <c r="U71" s="22"/>
    </row>
    <row r="72" spans="2:21" x14ac:dyDescent="0.2">
      <c r="B72" s="12">
        <f>MAX(B$11:B71)+1</f>
        <v>46</v>
      </c>
      <c r="C72" s="2"/>
      <c r="D72" s="27" t="s">
        <v>71</v>
      </c>
      <c r="E72" s="12"/>
      <c r="F72" s="60">
        <v>2704.7596839435214</v>
      </c>
      <c r="G72" s="61"/>
      <c r="H72" s="60">
        <v>1839.8543594042696</v>
      </c>
      <c r="I72" s="61"/>
      <c r="J72" s="60">
        <v>1718.2304841102759</v>
      </c>
      <c r="K72" s="61"/>
      <c r="L72" s="60">
        <v>1701.0604126602771</v>
      </c>
      <c r="M72" s="61"/>
      <c r="N72" s="60">
        <v>1796.6940871635338</v>
      </c>
      <c r="O72" s="61"/>
      <c r="P72" s="60">
        <v>1519.5889733422732</v>
      </c>
      <c r="Q72" s="61"/>
      <c r="R72" s="60">
        <v>1497.3854520434522</v>
      </c>
      <c r="S72" s="61"/>
      <c r="T72" s="60">
        <v>1476.7336027097783</v>
      </c>
      <c r="U72" s="22"/>
    </row>
    <row r="73" spans="2:21" x14ac:dyDescent="0.2">
      <c r="B73" s="12">
        <f>MAX(B$11:B72)+1</f>
        <v>47</v>
      </c>
      <c r="C73" s="2"/>
      <c r="D73" s="27" t="s">
        <v>83</v>
      </c>
      <c r="E73" s="12"/>
      <c r="F73" s="60">
        <v>34752.186200849683</v>
      </c>
      <c r="G73" s="61"/>
      <c r="H73" s="60">
        <v>41296.209856497801</v>
      </c>
      <c r="I73" s="61"/>
      <c r="J73" s="60">
        <v>45107.086465809436</v>
      </c>
      <c r="K73" s="61"/>
      <c r="L73" s="60">
        <v>46248.35041297858</v>
      </c>
      <c r="M73" s="61"/>
      <c r="N73" s="60">
        <v>47684.080963857159</v>
      </c>
      <c r="O73" s="61"/>
      <c r="P73" s="60">
        <v>41556.751631265201</v>
      </c>
      <c r="Q73" s="61"/>
      <c r="R73" s="60">
        <v>41443.752733592206</v>
      </c>
      <c r="S73" s="61"/>
      <c r="T73" s="60">
        <v>39181.451478469295</v>
      </c>
      <c r="U73" s="22"/>
    </row>
    <row r="74" spans="2:21" x14ac:dyDescent="0.2">
      <c r="B74" s="12">
        <f>MAX(B$11:B73)+1</f>
        <v>48</v>
      </c>
      <c r="C74" s="2"/>
      <c r="D74" s="27" t="s">
        <v>84</v>
      </c>
      <c r="E74" s="12"/>
      <c r="F74" s="60">
        <v>2618.9336490323922</v>
      </c>
      <c r="G74" s="61"/>
      <c r="H74" s="60">
        <v>1400.9325729502332</v>
      </c>
      <c r="I74" s="61"/>
      <c r="J74" s="60">
        <v>1981.1527618057369</v>
      </c>
      <c r="K74" s="61"/>
      <c r="L74" s="60">
        <v>1948.9740603157738</v>
      </c>
      <c r="M74" s="61"/>
      <c r="N74" s="60">
        <v>2080.924720486466</v>
      </c>
      <c r="O74" s="61"/>
      <c r="P74" s="60">
        <v>1697.1785055509342</v>
      </c>
      <c r="Q74" s="61"/>
      <c r="R74" s="60">
        <v>1662.483619718766</v>
      </c>
      <c r="S74" s="61"/>
      <c r="T74" s="60">
        <v>1625.2541984242894</v>
      </c>
      <c r="U74" s="22"/>
    </row>
    <row r="75" spans="2:21" x14ac:dyDescent="0.2">
      <c r="B75" s="12">
        <f>MAX(B$11:B74)+1</f>
        <v>49</v>
      </c>
      <c r="C75" s="2"/>
      <c r="D75" s="27" t="s">
        <v>15</v>
      </c>
      <c r="E75" s="12"/>
      <c r="F75" s="60">
        <v>4500.3048958949521</v>
      </c>
      <c r="G75" s="61"/>
      <c r="H75" s="60">
        <v>4386.9822748060033</v>
      </c>
      <c r="I75" s="61"/>
      <c r="J75" s="60">
        <v>5006.6909384099135</v>
      </c>
      <c r="K75" s="61"/>
      <c r="L75" s="60">
        <v>5270.2396897171557</v>
      </c>
      <c r="M75" s="61"/>
      <c r="N75" s="60">
        <v>5451.844285680615</v>
      </c>
      <c r="O75" s="61"/>
      <c r="P75" s="60">
        <v>5212.508555674427</v>
      </c>
      <c r="Q75" s="61"/>
      <c r="R75" s="60">
        <v>5428.0817643803475</v>
      </c>
      <c r="S75" s="61"/>
      <c r="T75" s="60">
        <v>4378.1759533998293</v>
      </c>
      <c r="U75" s="22"/>
    </row>
    <row r="76" spans="2:21" x14ac:dyDescent="0.2">
      <c r="B76" s="12">
        <f>MAX(B$11:B75)+1</f>
        <v>50</v>
      </c>
      <c r="D76" s="27" t="s">
        <v>64</v>
      </c>
      <c r="E76" s="12"/>
      <c r="F76" s="60">
        <v>13525.855079144772</v>
      </c>
      <c r="G76" s="61"/>
      <c r="H76" s="60">
        <v>11622.531293165963</v>
      </c>
      <c r="I76" s="61"/>
      <c r="J76" s="60">
        <v>15495.190143029544</v>
      </c>
      <c r="K76" s="61"/>
      <c r="L76" s="60">
        <v>16792.970166426549</v>
      </c>
      <c r="M76" s="61"/>
      <c r="N76" s="60">
        <v>13066.503486009258</v>
      </c>
      <c r="O76" s="61"/>
      <c r="P76" s="60">
        <v>15635.335438682874</v>
      </c>
      <c r="Q76" s="61"/>
      <c r="R76" s="60">
        <v>16258.444038396319</v>
      </c>
      <c r="S76" s="61"/>
      <c r="T76" s="60">
        <v>13688.859273152288</v>
      </c>
      <c r="U76" s="22"/>
    </row>
    <row r="77" spans="2:21" x14ac:dyDescent="0.2">
      <c r="B77" s="12">
        <f>MAX(B$11:B76)+1</f>
        <v>51</v>
      </c>
      <c r="D77" s="27" t="s">
        <v>65</v>
      </c>
      <c r="E77" s="12"/>
      <c r="F77" s="60">
        <v>851.59542831651936</v>
      </c>
      <c r="G77" s="61"/>
      <c r="H77" s="60">
        <v>166.52740099139001</v>
      </c>
      <c r="I77" s="61"/>
      <c r="J77" s="60">
        <v>62.412832430310665</v>
      </c>
      <c r="K77" s="61"/>
      <c r="L77" s="60">
        <v>111.34332062031955</v>
      </c>
      <c r="M77" s="61"/>
      <c r="N77" s="60">
        <v>62.412832257922013</v>
      </c>
      <c r="O77" s="61"/>
      <c r="P77" s="60">
        <v>61.520251029267804</v>
      </c>
      <c r="Q77" s="61"/>
      <c r="R77" s="60">
        <v>69.727618373348022</v>
      </c>
      <c r="S77" s="61"/>
      <c r="T77" s="60">
        <v>62.437607746279035</v>
      </c>
      <c r="U77" s="22"/>
    </row>
    <row r="78" spans="2:21" x14ac:dyDescent="0.2">
      <c r="B78" s="12">
        <f>MAX(B$11:B77)+1</f>
        <v>52</v>
      </c>
      <c r="D78" s="27" t="s">
        <v>66</v>
      </c>
      <c r="E78" s="12"/>
      <c r="F78" s="60">
        <v>82625.758074452911</v>
      </c>
      <c r="G78" s="61"/>
      <c r="H78" s="60">
        <v>89726.07764740703</v>
      </c>
      <c r="I78" s="61"/>
      <c r="J78" s="60">
        <v>91081.215227961933</v>
      </c>
      <c r="K78" s="61"/>
      <c r="L78" s="60">
        <v>124808.17548372927</v>
      </c>
      <c r="M78" s="61"/>
      <c r="N78" s="60">
        <v>88822.184431894479</v>
      </c>
      <c r="O78" s="61"/>
      <c r="P78" s="60">
        <v>110481.00102496264</v>
      </c>
      <c r="Q78" s="61"/>
      <c r="R78" s="60">
        <v>116798.38880162673</v>
      </c>
      <c r="S78" s="61"/>
      <c r="T78" s="60">
        <v>93507.44158768568</v>
      </c>
      <c r="U78" s="22"/>
    </row>
    <row r="79" spans="2:21" x14ac:dyDescent="0.2">
      <c r="B79" s="12">
        <f>MAX(B$11:B78)+1</f>
        <v>53</v>
      </c>
      <c r="D79" s="27" t="s">
        <v>67</v>
      </c>
      <c r="E79" s="12"/>
      <c r="F79" s="60">
        <v>1217.4479136630855</v>
      </c>
      <c r="G79" s="61"/>
      <c r="H79" s="60">
        <v>520.27961876849031</v>
      </c>
      <c r="I79" s="61"/>
      <c r="J79" s="60">
        <v>520.66121432134264</v>
      </c>
      <c r="K79" s="61"/>
      <c r="L79" s="60">
        <v>947.68502852749725</v>
      </c>
      <c r="M79" s="61"/>
      <c r="N79" s="60">
        <v>520.6612118498872</v>
      </c>
      <c r="O79" s="61"/>
      <c r="P79" s="60">
        <v>519.66812063883333</v>
      </c>
      <c r="Q79" s="61"/>
      <c r="R79" s="60">
        <v>637.1494606613594</v>
      </c>
      <c r="S79" s="61"/>
      <c r="T79" s="60">
        <v>521.01637576277608</v>
      </c>
      <c r="U79" s="22"/>
    </row>
    <row r="80" spans="2:21" x14ac:dyDescent="0.2">
      <c r="B80" s="12">
        <f>MAX(B$11:B79)+1</f>
        <v>54</v>
      </c>
      <c r="D80" s="27" t="s">
        <v>16</v>
      </c>
      <c r="E80" s="12"/>
      <c r="F80" s="60">
        <v>8385.5420590421254</v>
      </c>
      <c r="G80" s="61"/>
      <c r="H80" s="60">
        <v>8569.6545800930107</v>
      </c>
      <c r="I80" s="61"/>
      <c r="J80" s="60">
        <v>8984.9888799568671</v>
      </c>
      <c r="K80" s="61"/>
      <c r="L80" s="60">
        <v>12817.988273479354</v>
      </c>
      <c r="M80" s="61"/>
      <c r="N80" s="60">
        <v>9581.5268986323081</v>
      </c>
      <c r="O80" s="61"/>
      <c r="P80" s="60">
        <v>13956.538384857246</v>
      </c>
      <c r="Q80" s="61"/>
      <c r="R80" s="60">
        <v>14238.903005917608</v>
      </c>
      <c r="S80" s="61"/>
      <c r="T80" s="60">
        <v>9073.0413392969094</v>
      </c>
      <c r="U80" s="22"/>
    </row>
    <row r="81" spans="2:21" x14ac:dyDescent="0.2">
      <c r="B81" s="12">
        <f>MAX(B$11:B80)+1</f>
        <v>55</v>
      </c>
      <c r="C81" s="2"/>
      <c r="D81" s="2" t="s">
        <v>39</v>
      </c>
      <c r="F81" s="62">
        <f>SUM(F67:F80)</f>
        <v>1480991.54793906</v>
      </c>
      <c r="G81" s="60"/>
      <c r="H81" s="62">
        <f>SUM(H67:H80)</f>
        <v>1541927.3604784003</v>
      </c>
      <c r="I81" s="60"/>
      <c r="J81" s="62">
        <f>SUM(J67:J80)</f>
        <v>1594161.9505976161</v>
      </c>
      <c r="K81" s="60"/>
      <c r="L81" s="62">
        <f>SUM(L67:L80)</f>
        <v>1623410.487906574</v>
      </c>
      <c r="M81" s="60"/>
      <c r="N81" s="62">
        <f>SUM(N67:N80)</f>
        <v>1593506.2066998256</v>
      </c>
      <c r="O81" s="60"/>
      <c r="P81" s="62">
        <f>SUM(P67:P80)</f>
        <v>1567464.5577042291</v>
      </c>
      <c r="Q81" s="60"/>
      <c r="R81" s="62">
        <f>SUM(R67:R80)</f>
        <v>1555714.5104467801</v>
      </c>
      <c r="S81" s="60"/>
      <c r="T81" s="62">
        <f>SUM(T67:T80)</f>
        <v>1548494.788331483</v>
      </c>
      <c r="U81" s="20"/>
    </row>
    <row r="82" spans="2:21" x14ac:dyDescent="0.2">
      <c r="B82" s="12"/>
      <c r="C82" s="2"/>
      <c r="D82" s="21"/>
      <c r="E82" s="12"/>
      <c r="F82" s="60"/>
      <c r="G82" s="60"/>
      <c r="H82" s="60"/>
      <c r="I82" s="60"/>
      <c r="J82" s="60"/>
      <c r="K82" s="60"/>
      <c r="L82" s="60"/>
      <c r="M82" s="60"/>
      <c r="N82" s="60"/>
      <c r="O82" s="60"/>
      <c r="P82" s="60"/>
      <c r="Q82" s="60"/>
      <c r="R82" s="60"/>
      <c r="S82" s="60"/>
      <c r="T82" s="60"/>
      <c r="U82" s="4"/>
    </row>
    <row r="83" spans="2:21" x14ac:dyDescent="0.2">
      <c r="B83" s="12">
        <f>MAX(B$11:B82)+1</f>
        <v>56</v>
      </c>
      <c r="C83" s="2"/>
      <c r="D83" s="1" t="s">
        <v>52</v>
      </c>
      <c r="E83" s="12"/>
      <c r="F83" s="62">
        <f>F81</f>
        <v>1480991.54793906</v>
      </c>
      <c r="G83" s="60"/>
      <c r="H83" s="62">
        <f>H81</f>
        <v>1541927.3604784003</v>
      </c>
      <c r="I83" s="60"/>
      <c r="J83" s="62">
        <f>J81</f>
        <v>1594161.9505976161</v>
      </c>
      <c r="K83" s="60"/>
      <c r="L83" s="62">
        <f>L81</f>
        <v>1623410.487906574</v>
      </c>
      <c r="M83" s="60"/>
      <c r="N83" s="62">
        <f>N81</f>
        <v>1593506.2066998256</v>
      </c>
      <c r="O83" s="60"/>
      <c r="P83" s="62">
        <f>P81</f>
        <v>1567464.5577042291</v>
      </c>
      <c r="Q83" s="60"/>
      <c r="R83" s="62">
        <f>R81</f>
        <v>1555714.5104467801</v>
      </c>
      <c r="S83" s="60"/>
      <c r="T83" s="62">
        <f>T81</f>
        <v>1548494.788331483</v>
      </c>
      <c r="U83" s="20"/>
    </row>
    <row r="84" spans="2:21" x14ac:dyDescent="0.2">
      <c r="B84" s="3"/>
      <c r="C84" s="2"/>
      <c r="D84" s="12"/>
      <c r="F84" s="68"/>
      <c r="G84" s="70"/>
      <c r="H84" s="68"/>
      <c r="I84" s="70"/>
      <c r="J84" s="68"/>
      <c r="K84" s="70"/>
      <c r="L84" s="68"/>
      <c r="M84" s="70"/>
      <c r="N84" s="68"/>
      <c r="O84" s="70"/>
      <c r="P84" s="68"/>
      <c r="Q84" s="70"/>
      <c r="R84" s="68"/>
      <c r="S84" s="70"/>
      <c r="T84" s="68"/>
      <c r="U84" s="25"/>
    </row>
    <row r="85" spans="2:21" x14ac:dyDescent="0.2">
      <c r="B85" s="12">
        <f>MAX(B$11:B84)+1</f>
        <v>57</v>
      </c>
      <c r="C85" s="2"/>
      <c r="D85" s="10" t="s">
        <v>33</v>
      </c>
      <c r="F85" s="63">
        <f>F35+F61+F83</f>
        <v>5097046.0618380969</v>
      </c>
      <c r="G85" s="60"/>
      <c r="H85" s="62">
        <f>H35+H61+H83</f>
        <v>5089434.4043067703</v>
      </c>
      <c r="I85" s="60"/>
      <c r="J85" s="62">
        <f>J35+J61+J83</f>
        <v>5089368.5496351318</v>
      </c>
      <c r="K85" s="60"/>
      <c r="L85" s="62">
        <f>L35+L61+L83</f>
        <v>5089367.5898443218</v>
      </c>
      <c r="M85" s="60"/>
      <c r="N85" s="62">
        <f>N35+N61+N83</f>
        <v>5089367.7926085889</v>
      </c>
      <c r="O85" s="60"/>
      <c r="P85" s="62">
        <f>P35+P61+P83</f>
        <v>5089367.6086829863</v>
      </c>
      <c r="Q85" s="60"/>
      <c r="R85" s="62">
        <f>R35+R61+R83</f>
        <v>5089368.2629173622</v>
      </c>
      <c r="S85" s="60"/>
      <c r="T85" s="62">
        <f>T35+T61+T83</f>
        <v>5089368.529692471</v>
      </c>
      <c r="U85" s="20"/>
    </row>
    <row r="86" spans="2:21" x14ac:dyDescent="0.2">
      <c r="B86" s="12"/>
      <c r="C86" s="2"/>
      <c r="D86" s="2"/>
      <c r="E86" s="12"/>
      <c r="F86" s="71"/>
      <c r="G86" s="71"/>
      <c r="H86" s="71"/>
      <c r="I86" s="71"/>
      <c r="J86" s="71"/>
      <c r="K86" s="71"/>
      <c r="L86" s="71"/>
      <c r="M86" s="71"/>
      <c r="N86" s="71"/>
      <c r="O86" s="71"/>
      <c r="P86" s="71"/>
      <c r="Q86" s="71"/>
      <c r="R86" s="71"/>
      <c r="S86" s="71"/>
      <c r="T86" s="71"/>
    </row>
    <row r="87" spans="2:21" x14ac:dyDescent="0.2">
      <c r="B87" s="12"/>
      <c r="C87" s="2"/>
      <c r="D87" s="26" t="s">
        <v>18</v>
      </c>
      <c r="E87" s="12"/>
      <c r="F87" s="68"/>
      <c r="G87" s="69"/>
      <c r="H87" s="68"/>
      <c r="I87" s="69"/>
      <c r="J87" s="68"/>
      <c r="K87" s="69"/>
      <c r="L87" s="68"/>
      <c r="M87" s="69"/>
      <c r="N87" s="68"/>
      <c r="O87" s="69"/>
      <c r="P87" s="68"/>
      <c r="Q87" s="69"/>
      <c r="R87" s="68"/>
      <c r="S87" s="69"/>
      <c r="T87" s="68"/>
      <c r="U87" s="28"/>
    </row>
    <row r="88" spans="2:21" x14ac:dyDescent="0.2">
      <c r="B88" s="12">
        <f>MAX(B$11:B87)+1</f>
        <v>58</v>
      </c>
      <c r="C88" s="2"/>
      <c r="D88" s="21" t="s">
        <v>28</v>
      </c>
      <c r="F88" s="60">
        <v>179.27590464000002</v>
      </c>
      <c r="G88" s="61"/>
      <c r="H88" s="60">
        <v>179.27590463999999</v>
      </c>
      <c r="I88" s="61"/>
      <c r="J88" s="60">
        <v>179.27590463999999</v>
      </c>
      <c r="K88" s="61"/>
      <c r="L88" s="60">
        <v>179.27590463999999</v>
      </c>
      <c r="M88" s="61"/>
      <c r="N88" s="60">
        <v>179.27590463999999</v>
      </c>
      <c r="O88" s="61"/>
      <c r="P88" s="60">
        <v>179.27590463999999</v>
      </c>
      <c r="Q88" s="61"/>
      <c r="R88" s="60">
        <v>179.27590463999999</v>
      </c>
      <c r="S88" s="61"/>
      <c r="T88" s="60">
        <v>179.27590463999999</v>
      </c>
      <c r="U88" s="22"/>
    </row>
    <row r="89" spans="2:21" x14ac:dyDescent="0.2">
      <c r="B89" s="12">
        <f>MAX(B$11:B88)+1</f>
        <v>59</v>
      </c>
      <c r="C89" s="2"/>
      <c r="D89" s="21" t="s">
        <v>29</v>
      </c>
      <c r="E89" s="12"/>
      <c r="F89" s="60">
        <v>19703.64</v>
      </c>
      <c r="G89" s="61"/>
      <c r="H89" s="60">
        <v>18374.223576840086</v>
      </c>
      <c r="I89" s="61"/>
      <c r="J89" s="60">
        <v>18379.517238045271</v>
      </c>
      <c r="K89" s="61"/>
      <c r="L89" s="60">
        <v>18379.517238045271</v>
      </c>
      <c r="M89" s="61"/>
      <c r="N89" s="60">
        <v>18379.517238045271</v>
      </c>
      <c r="O89" s="61"/>
      <c r="P89" s="60">
        <v>18379.517237415243</v>
      </c>
      <c r="Q89" s="61"/>
      <c r="R89" s="60">
        <v>18379.517237415243</v>
      </c>
      <c r="S89" s="61"/>
      <c r="T89" s="60">
        <v>18379.517237415243</v>
      </c>
      <c r="U89" s="22"/>
    </row>
    <row r="90" spans="2:21" x14ac:dyDescent="0.2">
      <c r="B90" s="12">
        <f>MAX(B$11:B89)+1</f>
        <v>60</v>
      </c>
      <c r="C90" s="2"/>
      <c r="D90" s="21" t="s">
        <v>25</v>
      </c>
      <c r="F90" s="60">
        <v>3560.977942268019</v>
      </c>
      <c r="G90" s="61"/>
      <c r="H90" s="60">
        <v>3560.977942268019</v>
      </c>
      <c r="I90" s="61"/>
      <c r="J90" s="60">
        <v>3560.977942268019</v>
      </c>
      <c r="K90" s="61"/>
      <c r="L90" s="60">
        <v>3560.977942268019</v>
      </c>
      <c r="M90" s="61"/>
      <c r="N90" s="60">
        <v>3560.977942268019</v>
      </c>
      <c r="O90" s="61"/>
      <c r="P90" s="60">
        <v>3560.977942268019</v>
      </c>
      <c r="Q90" s="61"/>
      <c r="R90" s="60">
        <v>3560.977942268019</v>
      </c>
      <c r="S90" s="61"/>
      <c r="T90" s="60">
        <v>3560.977942268019</v>
      </c>
      <c r="U90" s="22"/>
    </row>
    <row r="91" spans="2:21" x14ac:dyDescent="0.2">
      <c r="B91" s="12">
        <f>MAX(B$11:B90)+1</f>
        <v>61</v>
      </c>
      <c r="C91" s="2"/>
      <c r="D91" s="27" t="s">
        <v>32</v>
      </c>
      <c r="E91" s="12"/>
      <c r="F91" s="60">
        <v>121269.33948641531</v>
      </c>
      <c r="G91" s="61"/>
      <c r="H91" s="60">
        <v>113188.90278061801</v>
      </c>
      <c r="I91" s="61"/>
      <c r="J91" s="60">
        <v>113248.75733157818</v>
      </c>
      <c r="K91" s="61"/>
      <c r="L91" s="60">
        <v>113248.75733157818</v>
      </c>
      <c r="M91" s="61"/>
      <c r="N91" s="60">
        <v>113248.75781609569</v>
      </c>
      <c r="O91" s="61"/>
      <c r="P91" s="60">
        <v>113248.75280750876</v>
      </c>
      <c r="Q91" s="61"/>
      <c r="R91" s="60">
        <v>113248.75280750876</v>
      </c>
      <c r="S91" s="61"/>
      <c r="T91" s="60">
        <v>113248.75280887701</v>
      </c>
      <c r="U91" s="22"/>
    </row>
    <row r="92" spans="2:21" x14ac:dyDescent="0.2">
      <c r="B92" s="12">
        <f>MAX(B$11:B91)+1</f>
        <v>62</v>
      </c>
      <c r="C92" s="2"/>
      <c r="D92" s="27" t="s">
        <v>21</v>
      </c>
      <c r="E92" s="29"/>
      <c r="F92" s="60">
        <v>17291.497638850597</v>
      </c>
      <c r="G92" s="61"/>
      <c r="H92" s="60">
        <v>16600.159177279504</v>
      </c>
      <c r="I92" s="61"/>
      <c r="J92" s="60">
        <v>16600.155391787135</v>
      </c>
      <c r="K92" s="61"/>
      <c r="L92" s="60">
        <v>16600.155391787135</v>
      </c>
      <c r="M92" s="61"/>
      <c r="N92" s="60">
        <v>16600.155391787135</v>
      </c>
      <c r="O92" s="61"/>
      <c r="P92" s="60">
        <v>16600.155391787135</v>
      </c>
      <c r="Q92" s="61"/>
      <c r="R92" s="60">
        <v>16600.155391787135</v>
      </c>
      <c r="S92" s="61"/>
      <c r="T92" s="60">
        <v>16600.155391787135</v>
      </c>
      <c r="U92" s="22"/>
    </row>
    <row r="93" spans="2:21" x14ac:dyDescent="0.2">
      <c r="B93" s="12">
        <f>MAX(B$11:B92)+1</f>
        <v>63</v>
      </c>
      <c r="C93" s="2"/>
      <c r="D93" s="27" t="s">
        <v>31</v>
      </c>
      <c r="E93" s="12"/>
      <c r="F93" s="60">
        <v>424.03364183333326</v>
      </c>
      <c r="G93" s="61"/>
      <c r="H93" s="60">
        <v>784.63887663382548</v>
      </c>
      <c r="I93" s="61"/>
      <c r="J93" s="60">
        <v>784.80497908502639</v>
      </c>
      <c r="K93" s="61"/>
      <c r="L93" s="60">
        <v>784.80497908502639</v>
      </c>
      <c r="M93" s="61"/>
      <c r="N93" s="60">
        <v>784.80498047301603</v>
      </c>
      <c r="O93" s="61"/>
      <c r="P93" s="60">
        <v>784.80497067391866</v>
      </c>
      <c r="Q93" s="61"/>
      <c r="R93" s="60">
        <v>784.80497067391866</v>
      </c>
      <c r="S93" s="61"/>
      <c r="T93" s="60">
        <v>784.80497067783813</v>
      </c>
      <c r="U93" s="22"/>
    </row>
    <row r="94" spans="2:21" x14ac:dyDescent="0.2">
      <c r="B94" s="12">
        <f>MAX(B$11:B93)+1</f>
        <v>64</v>
      </c>
      <c r="C94" s="2"/>
      <c r="D94" s="27" t="s">
        <v>19</v>
      </c>
      <c r="E94" s="12"/>
      <c r="F94" s="60">
        <v>603.30261955727349</v>
      </c>
      <c r="G94" s="61"/>
      <c r="H94" s="60">
        <v>646.30179523123752</v>
      </c>
      <c r="I94" s="61"/>
      <c r="J94" s="60">
        <v>646.48177885547443</v>
      </c>
      <c r="K94" s="61"/>
      <c r="L94" s="60">
        <v>646.48177885547443</v>
      </c>
      <c r="M94" s="61"/>
      <c r="N94" s="60">
        <v>646.48178036140575</v>
      </c>
      <c r="O94" s="61"/>
      <c r="P94" s="60">
        <v>646.48176972965041</v>
      </c>
      <c r="Q94" s="61"/>
      <c r="R94" s="60">
        <v>646.48176972965041</v>
      </c>
      <c r="S94" s="61"/>
      <c r="T94" s="60">
        <v>646.48176973390298</v>
      </c>
      <c r="U94" s="22"/>
    </row>
    <row r="95" spans="2:21" x14ac:dyDescent="0.2">
      <c r="B95" s="12">
        <f>MAX(B$11:B94)+1</f>
        <v>65</v>
      </c>
      <c r="D95" s="27" t="s">
        <v>20</v>
      </c>
      <c r="E95" s="29"/>
      <c r="F95" s="60">
        <v>573.42714869850784</v>
      </c>
      <c r="G95" s="61"/>
      <c r="H95" s="60">
        <v>592.1534818560948</v>
      </c>
      <c r="I95" s="61"/>
      <c r="J95" s="60">
        <v>592.29086370445816</v>
      </c>
      <c r="K95" s="61"/>
      <c r="L95" s="60">
        <v>592.46937877220898</v>
      </c>
      <c r="M95" s="61"/>
      <c r="N95" s="60">
        <v>592.469380140456</v>
      </c>
      <c r="O95" s="61"/>
      <c r="P95" s="60">
        <v>592.4693801077367</v>
      </c>
      <c r="Q95" s="61"/>
      <c r="R95" s="60">
        <v>592.43631522274359</v>
      </c>
      <c r="S95" s="61"/>
      <c r="T95" s="60">
        <v>592.4693787394898</v>
      </c>
      <c r="U95" s="22"/>
    </row>
    <row r="96" spans="2:21" x14ac:dyDescent="0.2">
      <c r="B96" s="12">
        <f>MAX(B$11:B95)+1</f>
        <v>66</v>
      </c>
      <c r="D96" s="2" t="s">
        <v>22</v>
      </c>
      <c r="F96" s="63">
        <f>SUM(F88:F95)</f>
        <v>163605.49438226304</v>
      </c>
      <c r="G96" s="60"/>
      <c r="H96" s="63">
        <f>SUM(H88:H95)</f>
        <v>153926.6335353668</v>
      </c>
      <c r="I96" s="60"/>
      <c r="J96" s="63">
        <f>SUM(J88:J95)</f>
        <v>153992.26142996352</v>
      </c>
      <c r="K96" s="60"/>
      <c r="L96" s="63">
        <f>SUM(L88:L95)</f>
        <v>153992.43994503128</v>
      </c>
      <c r="M96" s="60"/>
      <c r="N96" s="63">
        <f>SUM(N88:N95)</f>
        <v>153992.44043381099</v>
      </c>
      <c r="O96" s="60"/>
      <c r="P96" s="63">
        <f>SUM(P88:P95)</f>
        <v>153992.43540413046</v>
      </c>
      <c r="Q96" s="60"/>
      <c r="R96" s="63">
        <f>SUM(R88:R95)</f>
        <v>153992.40233924545</v>
      </c>
      <c r="S96" s="60"/>
      <c r="T96" s="63">
        <f>SUM(T88:T95)</f>
        <v>153992.43540413861</v>
      </c>
      <c r="U96" s="20"/>
    </row>
    <row r="97" spans="2:21" x14ac:dyDescent="0.2">
      <c r="B97" s="12"/>
      <c r="C97" s="2"/>
      <c r="F97" s="72"/>
      <c r="G97" s="72"/>
      <c r="H97" s="72"/>
      <c r="I97" s="72"/>
      <c r="J97" s="72"/>
      <c r="K97" s="72"/>
      <c r="L97" s="72"/>
      <c r="M97" s="72"/>
      <c r="N97" s="72"/>
      <c r="O97" s="72"/>
      <c r="P97" s="72"/>
      <c r="Q97" s="72"/>
      <c r="R97" s="72"/>
      <c r="S97" s="72"/>
      <c r="T97" s="72"/>
      <c r="U97" s="30"/>
    </row>
    <row r="98" spans="2:21" x14ac:dyDescent="0.2">
      <c r="B98" s="12">
        <f>MAX(B$11:B97)+1</f>
        <v>67</v>
      </c>
      <c r="C98" s="2"/>
      <c r="D98" s="31" t="s">
        <v>30</v>
      </c>
      <c r="F98" s="60">
        <v>1208.6017580038929</v>
      </c>
      <c r="G98" s="61"/>
      <c r="H98" s="60">
        <v>896.45224575377028</v>
      </c>
      <c r="I98" s="61"/>
      <c r="J98" s="60">
        <v>896.27069348842065</v>
      </c>
      <c r="K98" s="61"/>
      <c r="L98" s="60">
        <v>896.47765040731315</v>
      </c>
      <c r="M98" s="61"/>
      <c r="N98" s="60">
        <v>896.47765074242989</v>
      </c>
      <c r="O98" s="61"/>
      <c r="P98" s="60">
        <v>896.47523933030857</v>
      </c>
      <c r="Q98" s="61"/>
      <c r="R98" s="60">
        <v>896.47350061126372</v>
      </c>
      <c r="S98" s="61"/>
      <c r="T98" s="60">
        <v>896.47523933125512</v>
      </c>
      <c r="U98" s="24"/>
    </row>
    <row r="99" spans="2:21" x14ac:dyDescent="0.2">
      <c r="F99" s="71"/>
      <c r="G99" s="72"/>
      <c r="H99" s="71"/>
      <c r="I99" s="72"/>
      <c r="J99" s="71"/>
      <c r="K99" s="72"/>
      <c r="L99" s="71"/>
      <c r="M99" s="72"/>
      <c r="N99" s="71"/>
      <c r="O99" s="72"/>
      <c r="P99" s="71"/>
      <c r="Q99" s="72"/>
      <c r="R99" s="71"/>
      <c r="S99" s="72"/>
      <c r="T99" s="71"/>
      <c r="U99" s="30"/>
    </row>
    <row r="100" spans="2:21" ht="13.5" thickBot="1" x14ac:dyDescent="0.25">
      <c r="B100" s="12">
        <f>MAX(B$11:B99)+1</f>
        <v>68</v>
      </c>
      <c r="C100" s="2"/>
      <c r="D100" s="10" t="s">
        <v>23</v>
      </c>
      <c r="F100" s="73">
        <f>F85+F96+F98</f>
        <v>5261860.1579783643</v>
      </c>
      <c r="G100" s="60"/>
      <c r="H100" s="73">
        <f>H85+H96+H98</f>
        <v>5244257.490087891</v>
      </c>
      <c r="I100" s="60"/>
      <c r="J100" s="73">
        <f>J85+J96+J98</f>
        <v>5244257.0817585839</v>
      </c>
      <c r="K100" s="60"/>
      <c r="L100" s="73">
        <f>L85+L96+L98</f>
        <v>5244256.5074397605</v>
      </c>
      <c r="M100" s="60"/>
      <c r="N100" s="73">
        <f>N85+N96+N98</f>
        <v>5244256.7106931424</v>
      </c>
      <c r="O100" s="60"/>
      <c r="P100" s="73">
        <f>P85+P96+P98</f>
        <v>5244256.5193264466</v>
      </c>
      <c r="Q100" s="60"/>
      <c r="R100" s="73">
        <f>R85+R96+R98</f>
        <v>5244257.1387572186</v>
      </c>
      <c r="S100" s="60"/>
      <c r="T100" s="73">
        <f>T85+T96+T98</f>
        <v>5244257.4403359406</v>
      </c>
      <c r="U100" s="20"/>
    </row>
    <row r="101" spans="2:21" ht="11.65" customHeight="1" thickTop="1" x14ac:dyDescent="0.2">
      <c r="E101" s="2"/>
      <c r="F101" s="2"/>
      <c r="G101" s="3"/>
      <c r="H101" s="3"/>
      <c r="I101" s="3"/>
      <c r="J101" s="3"/>
      <c r="K101" s="3"/>
      <c r="L101" s="3"/>
      <c r="M101" s="3"/>
      <c r="N101" s="59"/>
      <c r="O101" s="3"/>
      <c r="P101" s="3"/>
      <c r="Q101" s="3"/>
      <c r="R101" s="3"/>
      <c r="S101" s="3"/>
      <c r="T101" s="3"/>
      <c r="U101" s="3"/>
    </row>
    <row r="102" spans="2:21" ht="11.65" customHeight="1" x14ac:dyDescent="0.2">
      <c r="B102" s="32" t="s">
        <v>57</v>
      </c>
      <c r="C102" s="2"/>
      <c r="D102" s="3"/>
      <c r="E102" s="3"/>
      <c r="F102" s="3"/>
    </row>
    <row r="103" spans="2:21" ht="11.65" customHeight="1" x14ac:dyDescent="0.2">
      <c r="B103" s="56" t="s">
        <v>42</v>
      </c>
      <c r="D103" s="1" t="s">
        <v>127</v>
      </c>
    </row>
    <row r="104" spans="2:21" x14ac:dyDescent="0.2">
      <c r="B104" s="44" t="s">
        <v>58</v>
      </c>
      <c r="D104" s="3" t="s">
        <v>128</v>
      </c>
    </row>
    <row r="105" spans="2:21" ht="25.9" customHeight="1" x14ac:dyDescent="0.2">
      <c r="B105" s="43" t="s">
        <v>59</v>
      </c>
      <c r="C105" s="75"/>
      <c r="D105" s="83" t="s">
        <v>136</v>
      </c>
      <c r="E105" s="83"/>
      <c r="F105" s="83"/>
      <c r="G105" s="83"/>
      <c r="H105" s="83"/>
      <c r="I105" s="83"/>
      <c r="J105" s="83"/>
      <c r="K105" s="83"/>
      <c r="L105" s="83"/>
      <c r="M105" s="83"/>
      <c r="N105" s="83"/>
      <c r="O105" s="83"/>
      <c r="P105" s="83"/>
      <c r="Q105" s="83"/>
      <c r="R105" s="83"/>
      <c r="S105" s="83"/>
      <c r="T105" s="83"/>
    </row>
    <row r="106" spans="2:21" x14ac:dyDescent="0.2">
      <c r="B106" s="5"/>
      <c r="C106" s="3"/>
      <c r="U106" s="28"/>
    </row>
  </sheetData>
  <mergeCells count="1">
    <mergeCell ref="D105:T105"/>
  </mergeCells>
  <pageMargins left="1.2" right="0.7" top="0.75" bottom="0.75" header="0.3" footer="0.3"/>
  <pageSetup scale="55" firstPageNumber="4" fitToHeight="2" orientation="landscape" blackAndWhite="1" useFirstPageNumber="1" r:id="rId1"/>
  <headerFooter alignWithMargins="0">
    <oddHeader>&amp;R&amp;"Arial,Regular"&amp;10Filed: 2025-02-28
EB-2025-0064
Phase 3 Exhibit 7
Tab 0
Schedule 1
Attachment 2
Page &amp;P of 21</oddHeader>
  </headerFooter>
  <rowBreaks count="1" manualBreakCount="1">
    <brk id="6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51C50-E848-4E7B-9BCE-BCE2023642CE}">
  <dimension ref="B2:W107"/>
  <sheetViews>
    <sheetView view="pageLayout" topLeftCell="A71" zoomScale="80" zoomScaleNormal="70" zoomScaleSheetLayoutView="100" zoomScalePageLayoutView="80" workbookViewId="0"/>
  </sheetViews>
  <sheetFormatPr defaultRowHeight="12.75" x14ac:dyDescent="0.2"/>
  <cols>
    <col min="1" max="1" width="1.7109375" style="1" customWidth="1"/>
    <col min="2" max="2" width="4.7109375" style="6" customWidth="1"/>
    <col min="3" max="3" width="1.7109375" style="1" customWidth="1"/>
    <col min="4" max="4" width="29.7109375" style="1" customWidth="1"/>
    <col min="5" max="5" width="1.7109375" style="1" customWidth="1"/>
    <col min="6" max="6" width="14.7109375" style="1" customWidth="1"/>
    <col min="7" max="7" width="1.85546875" style="1" customWidth="1"/>
    <col min="8" max="8" width="14.7109375" style="1" customWidth="1"/>
    <col min="9" max="9" width="1.85546875" style="1" customWidth="1"/>
    <col min="10" max="10" width="14.7109375" style="1" customWidth="1"/>
    <col min="11" max="11" width="1.85546875" style="1" customWidth="1"/>
    <col min="12" max="12" width="14.7109375" style="1" customWidth="1"/>
    <col min="13" max="13" width="1.85546875" style="1" customWidth="1"/>
    <col min="14" max="14" width="14.7109375" style="1" customWidth="1"/>
    <col min="15" max="15" width="1.85546875" style="1" customWidth="1"/>
    <col min="16" max="16" width="14.7109375" style="1" customWidth="1"/>
    <col min="17" max="17" width="1.85546875" style="1" customWidth="1"/>
    <col min="18" max="18" width="14.7109375" style="1" customWidth="1"/>
    <col min="19" max="19" width="1.85546875" style="1" customWidth="1"/>
    <col min="20" max="20" width="14.7109375" style="1" customWidth="1"/>
    <col min="21" max="21" width="1.85546875" style="1" customWidth="1"/>
    <col min="22" max="23" width="8.85546875" style="1" customWidth="1"/>
    <col min="24" max="207" width="8.85546875" style="1"/>
    <col min="208" max="208" width="4.5703125" style="1" customWidth="1"/>
    <col min="209" max="209" width="1" style="1" customWidth="1"/>
    <col min="210" max="210" width="18" style="1" customWidth="1"/>
    <col min="211" max="211" width="1.7109375" style="1" customWidth="1"/>
    <col min="212" max="212" width="12.5703125" style="1" customWidth="1"/>
    <col min="213" max="213" width="1.5703125" style="1" customWidth="1"/>
    <col min="214" max="214" width="9.5703125" style="1" customWidth="1"/>
    <col min="215" max="215" width="1.7109375" style="1" customWidth="1"/>
    <col min="216" max="216" width="11.7109375" style="1" customWidth="1"/>
    <col min="217" max="217" width="1.5703125" style="1" customWidth="1"/>
    <col min="218" max="218" width="10.28515625" style="1" customWidth="1"/>
    <col min="219" max="219" width="2" style="1" customWidth="1"/>
    <col min="220" max="220" width="9.5703125" style="1" customWidth="1"/>
    <col min="221" max="463" width="8.85546875" style="1"/>
    <col min="464" max="464" width="4.5703125" style="1" customWidth="1"/>
    <col min="465" max="465" width="1" style="1" customWidth="1"/>
    <col min="466" max="466" width="18" style="1" customWidth="1"/>
    <col min="467" max="467" width="1.7109375" style="1" customWidth="1"/>
    <col min="468" max="468" width="12.5703125" style="1" customWidth="1"/>
    <col min="469" max="469" width="1.5703125" style="1" customWidth="1"/>
    <col min="470" max="470" width="9.5703125" style="1" customWidth="1"/>
    <col min="471" max="471" width="1.7109375" style="1" customWidth="1"/>
    <col min="472" max="472" width="11.7109375" style="1" customWidth="1"/>
    <col min="473" max="473" width="1.5703125" style="1" customWidth="1"/>
    <col min="474" max="474" width="10.28515625" style="1" customWidth="1"/>
    <col min="475" max="475" width="2" style="1" customWidth="1"/>
    <col min="476" max="476" width="9.5703125" style="1" customWidth="1"/>
    <col min="477" max="719" width="8.85546875" style="1"/>
    <col min="720" max="720" width="4.5703125" style="1" customWidth="1"/>
    <col min="721" max="721" width="1" style="1" customWidth="1"/>
    <col min="722" max="722" width="18" style="1" customWidth="1"/>
    <col min="723" max="723" width="1.7109375" style="1" customWidth="1"/>
    <col min="724" max="724" width="12.5703125" style="1" customWidth="1"/>
    <col min="725" max="725" width="1.5703125" style="1" customWidth="1"/>
    <col min="726" max="726" width="9.5703125" style="1" customWidth="1"/>
    <col min="727" max="727" width="1.7109375" style="1" customWidth="1"/>
    <col min="728" max="728" width="11.7109375" style="1" customWidth="1"/>
    <col min="729" max="729" width="1.5703125" style="1" customWidth="1"/>
    <col min="730" max="730" width="10.28515625" style="1" customWidth="1"/>
    <col min="731" max="731" width="2" style="1" customWidth="1"/>
    <col min="732" max="732" width="9.5703125" style="1" customWidth="1"/>
    <col min="733" max="975" width="8.85546875" style="1"/>
    <col min="976" max="976" width="4.5703125" style="1" customWidth="1"/>
    <col min="977" max="977" width="1" style="1" customWidth="1"/>
    <col min="978" max="978" width="18" style="1" customWidth="1"/>
    <col min="979" max="979" width="1.7109375" style="1" customWidth="1"/>
    <col min="980" max="980" width="12.5703125" style="1" customWidth="1"/>
    <col min="981" max="981" width="1.5703125" style="1" customWidth="1"/>
    <col min="982" max="982" width="9.5703125" style="1" customWidth="1"/>
    <col min="983" max="983" width="1.7109375" style="1" customWidth="1"/>
    <col min="984" max="984" width="11.7109375" style="1" customWidth="1"/>
    <col min="985" max="985" width="1.5703125" style="1" customWidth="1"/>
    <col min="986" max="986" width="10.28515625" style="1" customWidth="1"/>
    <col min="987" max="987" width="2" style="1" customWidth="1"/>
    <col min="988" max="988" width="9.5703125" style="1" customWidth="1"/>
    <col min="989" max="1231" width="8.85546875" style="1"/>
    <col min="1232" max="1232" width="4.5703125" style="1" customWidth="1"/>
    <col min="1233" max="1233" width="1" style="1" customWidth="1"/>
    <col min="1234" max="1234" width="18" style="1" customWidth="1"/>
    <col min="1235" max="1235" width="1.7109375" style="1" customWidth="1"/>
    <col min="1236" max="1236" width="12.5703125" style="1" customWidth="1"/>
    <col min="1237" max="1237" width="1.5703125" style="1" customWidth="1"/>
    <col min="1238" max="1238" width="9.5703125" style="1" customWidth="1"/>
    <col min="1239" max="1239" width="1.7109375" style="1" customWidth="1"/>
    <col min="1240" max="1240" width="11.7109375" style="1" customWidth="1"/>
    <col min="1241" max="1241" width="1.5703125" style="1" customWidth="1"/>
    <col min="1242" max="1242" width="10.28515625" style="1" customWidth="1"/>
    <col min="1243" max="1243" width="2" style="1" customWidth="1"/>
    <col min="1244" max="1244" width="9.5703125" style="1" customWidth="1"/>
    <col min="1245" max="1487" width="8.85546875" style="1"/>
    <col min="1488" max="1488" width="4.5703125" style="1" customWidth="1"/>
    <col min="1489" max="1489" width="1" style="1" customWidth="1"/>
    <col min="1490" max="1490" width="18" style="1" customWidth="1"/>
    <col min="1491" max="1491" width="1.7109375" style="1" customWidth="1"/>
    <col min="1492" max="1492" width="12.5703125" style="1" customWidth="1"/>
    <col min="1493" max="1493" width="1.5703125" style="1" customWidth="1"/>
    <col min="1494" max="1494" width="9.5703125" style="1" customWidth="1"/>
    <col min="1495" max="1495" width="1.7109375" style="1" customWidth="1"/>
    <col min="1496" max="1496" width="11.7109375" style="1" customWidth="1"/>
    <col min="1497" max="1497" width="1.5703125" style="1" customWidth="1"/>
    <col min="1498" max="1498" width="10.28515625" style="1" customWidth="1"/>
    <col min="1499" max="1499" width="2" style="1" customWidth="1"/>
    <col min="1500" max="1500" width="9.5703125" style="1" customWidth="1"/>
    <col min="1501" max="1743" width="8.85546875" style="1"/>
    <col min="1744" max="1744" width="4.5703125" style="1" customWidth="1"/>
    <col min="1745" max="1745" width="1" style="1" customWidth="1"/>
    <col min="1746" max="1746" width="18" style="1" customWidth="1"/>
    <col min="1747" max="1747" width="1.7109375" style="1" customWidth="1"/>
    <col min="1748" max="1748" width="12.5703125" style="1" customWidth="1"/>
    <col min="1749" max="1749" width="1.5703125" style="1" customWidth="1"/>
    <col min="1750" max="1750" width="9.5703125" style="1" customWidth="1"/>
    <col min="1751" max="1751" width="1.7109375" style="1" customWidth="1"/>
    <col min="1752" max="1752" width="11.7109375" style="1" customWidth="1"/>
    <col min="1753" max="1753" width="1.5703125" style="1" customWidth="1"/>
    <col min="1754" max="1754" width="10.28515625" style="1" customWidth="1"/>
    <col min="1755" max="1755" width="2" style="1" customWidth="1"/>
    <col min="1756" max="1756" width="9.5703125" style="1" customWidth="1"/>
    <col min="1757" max="1999" width="8.85546875" style="1"/>
    <col min="2000" max="2000" width="4.5703125" style="1" customWidth="1"/>
    <col min="2001" max="2001" width="1" style="1" customWidth="1"/>
    <col min="2002" max="2002" width="18" style="1" customWidth="1"/>
    <col min="2003" max="2003" width="1.7109375" style="1" customWidth="1"/>
    <col min="2004" max="2004" width="12.5703125" style="1" customWidth="1"/>
    <col min="2005" max="2005" width="1.5703125" style="1" customWidth="1"/>
    <col min="2006" max="2006" width="9.5703125" style="1" customWidth="1"/>
    <col min="2007" max="2007" width="1.7109375" style="1" customWidth="1"/>
    <col min="2008" max="2008" width="11.7109375" style="1" customWidth="1"/>
    <col min="2009" max="2009" width="1.5703125" style="1" customWidth="1"/>
    <col min="2010" max="2010" width="10.28515625" style="1" customWidth="1"/>
    <col min="2011" max="2011" width="2" style="1" customWidth="1"/>
    <col min="2012" max="2012" width="9.5703125" style="1" customWidth="1"/>
    <col min="2013" max="2255" width="8.85546875" style="1"/>
    <col min="2256" max="2256" width="4.5703125" style="1" customWidth="1"/>
    <col min="2257" max="2257" width="1" style="1" customWidth="1"/>
    <col min="2258" max="2258" width="18" style="1" customWidth="1"/>
    <col min="2259" max="2259" width="1.7109375" style="1" customWidth="1"/>
    <col min="2260" max="2260" width="12.5703125" style="1" customWidth="1"/>
    <col min="2261" max="2261" width="1.5703125" style="1" customWidth="1"/>
    <col min="2262" max="2262" width="9.5703125" style="1" customWidth="1"/>
    <col min="2263" max="2263" width="1.7109375" style="1" customWidth="1"/>
    <col min="2264" max="2264" width="11.7109375" style="1" customWidth="1"/>
    <col min="2265" max="2265" width="1.5703125" style="1" customWidth="1"/>
    <col min="2266" max="2266" width="10.28515625" style="1" customWidth="1"/>
    <col min="2267" max="2267" width="2" style="1" customWidth="1"/>
    <col min="2268" max="2268" width="9.5703125" style="1" customWidth="1"/>
    <col min="2269" max="2511" width="8.85546875" style="1"/>
    <col min="2512" max="2512" width="4.5703125" style="1" customWidth="1"/>
    <col min="2513" max="2513" width="1" style="1" customWidth="1"/>
    <col min="2514" max="2514" width="18" style="1" customWidth="1"/>
    <col min="2515" max="2515" width="1.7109375" style="1" customWidth="1"/>
    <col min="2516" max="2516" width="12.5703125" style="1" customWidth="1"/>
    <col min="2517" max="2517" width="1.5703125" style="1" customWidth="1"/>
    <col min="2518" max="2518" width="9.5703125" style="1" customWidth="1"/>
    <col min="2519" max="2519" width="1.7109375" style="1" customWidth="1"/>
    <col min="2520" max="2520" width="11.7109375" style="1" customWidth="1"/>
    <col min="2521" max="2521" width="1.5703125" style="1" customWidth="1"/>
    <col min="2522" max="2522" width="10.28515625" style="1" customWidth="1"/>
    <col min="2523" max="2523" width="2" style="1" customWidth="1"/>
    <col min="2524" max="2524" width="9.5703125" style="1" customWidth="1"/>
    <col min="2525" max="2767" width="8.85546875" style="1"/>
    <col min="2768" max="2768" width="4.5703125" style="1" customWidth="1"/>
    <col min="2769" max="2769" width="1" style="1" customWidth="1"/>
    <col min="2770" max="2770" width="18" style="1" customWidth="1"/>
    <col min="2771" max="2771" width="1.7109375" style="1" customWidth="1"/>
    <col min="2772" max="2772" width="12.5703125" style="1" customWidth="1"/>
    <col min="2773" max="2773" width="1.5703125" style="1" customWidth="1"/>
    <col min="2774" max="2774" width="9.5703125" style="1" customWidth="1"/>
    <col min="2775" max="2775" width="1.7109375" style="1" customWidth="1"/>
    <col min="2776" max="2776" width="11.7109375" style="1" customWidth="1"/>
    <col min="2777" max="2777" width="1.5703125" style="1" customWidth="1"/>
    <col min="2778" max="2778" width="10.28515625" style="1" customWidth="1"/>
    <col min="2779" max="2779" width="2" style="1" customWidth="1"/>
    <col min="2780" max="2780" width="9.5703125" style="1" customWidth="1"/>
    <col min="2781" max="3023" width="8.85546875" style="1"/>
    <col min="3024" max="3024" width="4.5703125" style="1" customWidth="1"/>
    <col min="3025" max="3025" width="1" style="1" customWidth="1"/>
    <col min="3026" max="3026" width="18" style="1" customWidth="1"/>
    <col min="3027" max="3027" width="1.7109375" style="1" customWidth="1"/>
    <col min="3028" max="3028" width="12.5703125" style="1" customWidth="1"/>
    <col min="3029" max="3029" width="1.5703125" style="1" customWidth="1"/>
    <col min="3030" max="3030" width="9.5703125" style="1" customWidth="1"/>
    <col min="3031" max="3031" width="1.7109375" style="1" customWidth="1"/>
    <col min="3032" max="3032" width="11.7109375" style="1" customWidth="1"/>
    <col min="3033" max="3033" width="1.5703125" style="1" customWidth="1"/>
    <col min="3034" max="3034" width="10.28515625" style="1" customWidth="1"/>
    <col min="3035" max="3035" width="2" style="1" customWidth="1"/>
    <col min="3036" max="3036" width="9.5703125" style="1" customWidth="1"/>
    <col min="3037" max="3279" width="8.85546875" style="1"/>
    <col min="3280" max="3280" width="4.5703125" style="1" customWidth="1"/>
    <col min="3281" max="3281" width="1" style="1" customWidth="1"/>
    <col min="3282" max="3282" width="18" style="1" customWidth="1"/>
    <col min="3283" max="3283" width="1.7109375" style="1" customWidth="1"/>
    <col min="3284" max="3284" width="12.5703125" style="1" customWidth="1"/>
    <col min="3285" max="3285" width="1.5703125" style="1" customWidth="1"/>
    <col min="3286" max="3286" width="9.5703125" style="1" customWidth="1"/>
    <col min="3287" max="3287" width="1.7109375" style="1" customWidth="1"/>
    <col min="3288" max="3288" width="11.7109375" style="1" customWidth="1"/>
    <col min="3289" max="3289" width="1.5703125" style="1" customWidth="1"/>
    <col min="3290" max="3290" width="10.28515625" style="1" customWidth="1"/>
    <col min="3291" max="3291" width="2" style="1" customWidth="1"/>
    <col min="3292" max="3292" width="9.5703125" style="1" customWidth="1"/>
    <col min="3293" max="3535" width="8.85546875" style="1"/>
    <col min="3536" max="3536" width="4.5703125" style="1" customWidth="1"/>
    <col min="3537" max="3537" width="1" style="1" customWidth="1"/>
    <col min="3538" max="3538" width="18" style="1" customWidth="1"/>
    <col min="3539" max="3539" width="1.7109375" style="1" customWidth="1"/>
    <col min="3540" max="3540" width="12.5703125" style="1" customWidth="1"/>
    <col min="3541" max="3541" width="1.5703125" style="1" customWidth="1"/>
    <col min="3542" max="3542" width="9.5703125" style="1" customWidth="1"/>
    <col min="3543" max="3543" width="1.7109375" style="1" customWidth="1"/>
    <col min="3544" max="3544" width="11.7109375" style="1" customWidth="1"/>
    <col min="3545" max="3545" width="1.5703125" style="1" customWidth="1"/>
    <col min="3546" max="3546" width="10.28515625" style="1" customWidth="1"/>
    <col min="3547" max="3547" width="2" style="1" customWidth="1"/>
    <col min="3548" max="3548" width="9.5703125" style="1" customWidth="1"/>
    <col min="3549" max="3791" width="8.85546875" style="1"/>
    <col min="3792" max="3792" width="4.5703125" style="1" customWidth="1"/>
    <col min="3793" max="3793" width="1" style="1" customWidth="1"/>
    <col min="3794" max="3794" width="18" style="1" customWidth="1"/>
    <col min="3795" max="3795" width="1.7109375" style="1" customWidth="1"/>
    <col min="3796" max="3796" width="12.5703125" style="1" customWidth="1"/>
    <col min="3797" max="3797" width="1.5703125" style="1" customWidth="1"/>
    <col min="3798" max="3798" width="9.5703125" style="1" customWidth="1"/>
    <col min="3799" max="3799" width="1.7109375" style="1" customWidth="1"/>
    <col min="3800" max="3800" width="11.7109375" style="1" customWidth="1"/>
    <col min="3801" max="3801" width="1.5703125" style="1" customWidth="1"/>
    <col min="3802" max="3802" width="10.28515625" style="1" customWidth="1"/>
    <col min="3803" max="3803" width="2" style="1" customWidth="1"/>
    <col min="3804" max="3804" width="9.5703125" style="1" customWidth="1"/>
    <col min="3805" max="4047" width="8.85546875" style="1"/>
    <col min="4048" max="4048" width="4.5703125" style="1" customWidth="1"/>
    <col min="4049" max="4049" width="1" style="1" customWidth="1"/>
    <col min="4050" max="4050" width="18" style="1" customWidth="1"/>
    <col min="4051" max="4051" width="1.7109375" style="1" customWidth="1"/>
    <col min="4052" max="4052" width="12.5703125" style="1" customWidth="1"/>
    <col min="4053" max="4053" width="1.5703125" style="1" customWidth="1"/>
    <col min="4054" max="4054" width="9.5703125" style="1" customWidth="1"/>
    <col min="4055" max="4055" width="1.7109375" style="1" customWidth="1"/>
    <col min="4056" max="4056" width="11.7109375" style="1" customWidth="1"/>
    <col min="4057" max="4057" width="1.5703125" style="1" customWidth="1"/>
    <col min="4058" max="4058" width="10.28515625" style="1" customWidth="1"/>
    <col min="4059" max="4059" width="2" style="1" customWidth="1"/>
    <col min="4060" max="4060" width="9.5703125" style="1" customWidth="1"/>
    <col min="4061" max="4303" width="8.85546875" style="1"/>
    <col min="4304" max="4304" width="4.5703125" style="1" customWidth="1"/>
    <col min="4305" max="4305" width="1" style="1" customWidth="1"/>
    <col min="4306" max="4306" width="18" style="1" customWidth="1"/>
    <col min="4307" max="4307" width="1.7109375" style="1" customWidth="1"/>
    <col min="4308" max="4308" width="12.5703125" style="1" customWidth="1"/>
    <col min="4309" max="4309" width="1.5703125" style="1" customWidth="1"/>
    <col min="4310" max="4310" width="9.5703125" style="1" customWidth="1"/>
    <col min="4311" max="4311" width="1.7109375" style="1" customWidth="1"/>
    <col min="4312" max="4312" width="11.7109375" style="1" customWidth="1"/>
    <col min="4313" max="4313" width="1.5703125" style="1" customWidth="1"/>
    <col min="4314" max="4314" width="10.28515625" style="1" customWidth="1"/>
    <col min="4315" max="4315" width="2" style="1" customWidth="1"/>
    <col min="4316" max="4316" width="9.5703125" style="1" customWidth="1"/>
    <col min="4317" max="4559" width="8.85546875" style="1"/>
    <col min="4560" max="4560" width="4.5703125" style="1" customWidth="1"/>
    <col min="4561" max="4561" width="1" style="1" customWidth="1"/>
    <col min="4562" max="4562" width="18" style="1" customWidth="1"/>
    <col min="4563" max="4563" width="1.7109375" style="1" customWidth="1"/>
    <col min="4564" max="4564" width="12.5703125" style="1" customWidth="1"/>
    <col min="4565" max="4565" width="1.5703125" style="1" customWidth="1"/>
    <col min="4566" max="4566" width="9.5703125" style="1" customWidth="1"/>
    <col min="4567" max="4567" width="1.7109375" style="1" customWidth="1"/>
    <col min="4568" max="4568" width="11.7109375" style="1" customWidth="1"/>
    <col min="4569" max="4569" width="1.5703125" style="1" customWidth="1"/>
    <col min="4570" max="4570" width="10.28515625" style="1" customWidth="1"/>
    <col min="4571" max="4571" width="2" style="1" customWidth="1"/>
    <col min="4572" max="4572" width="9.5703125" style="1" customWidth="1"/>
    <col min="4573" max="4815" width="8.85546875" style="1"/>
    <col min="4816" max="4816" width="4.5703125" style="1" customWidth="1"/>
    <col min="4817" max="4817" width="1" style="1" customWidth="1"/>
    <col min="4818" max="4818" width="18" style="1" customWidth="1"/>
    <col min="4819" max="4819" width="1.7109375" style="1" customWidth="1"/>
    <col min="4820" max="4820" width="12.5703125" style="1" customWidth="1"/>
    <col min="4821" max="4821" width="1.5703125" style="1" customWidth="1"/>
    <col min="4822" max="4822" width="9.5703125" style="1" customWidth="1"/>
    <col min="4823" max="4823" width="1.7109375" style="1" customWidth="1"/>
    <col min="4824" max="4824" width="11.7109375" style="1" customWidth="1"/>
    <col min="4825" max="4825" width="1.5703125" style="1" customWidth="1"/>
    <col min="4826" max="4826" width="10.28515625" style="1" customWidth="1"/>
    <col min="4827" max="4827" width="2" style="1" customWidth="1"/>
    <col min="4828" max="4828" width="9.5703125" style="1" customWidth="1"/>
    <col min="4829" max="5071" width="8.85546875" style="1"/>
    <col min="5072" max="5072" width="4.5703125" style="1" customWidth="1"/>
    <col min="5073" max="5073" width="1" style="1" customWidth="1"/>
    <col min="5074" max="5074" width="18" style="1" customWidth="1"/>
    <col min="5075" max="5075" width="1.7109375" style="1" customWidth="1"/>
    <col min="5076" max="5076" width="12.5703125" style="1" customWidth="1"/>
    <col min="5077" max="5077" width="1.5703125" style="1" customWidth="1"/>
    <col min="5078" max="5078" width="9.5703125" style="1" customWidth="1"/>
    <col min="5079" max="5079" width="1.7109375" style="1" customWidth="1"/>
    <col min="5080" max="5080" width="11.7109375" style="1" customWidth="1"/>
    <col min="5081" max="5081" width="1.5703125" style="1" customWidth="1"/>
    <col min="5082" max="5082" width="10.28515625" style="1" customWidth="1"/>
    <col min="5083" max="5083" width="2" style="1" customWidth="1"/>
    <col min="5084" max="5084" width="9.5703125" style="1" customWidth="1"/>
    <col min="5085" max="5327" width="8.85546875" style="1"/>
    <col min="5328" max="5328" width="4.5703125" style="1" customWidth="1"/>
    <col min="5329" max="5329" width="1" style="1" customWidth="1"/>
    <col min="5330" max="5330" width="18" style="1" customWidth="1"/>
    <col min="5331" max="5331" width="1.7109375" style="1" customWidth="1"/>
    <col min="5332" max="5332" width="12.5703125" style="1" customWidth="1"/>
    <col min="5333" max="5333" width="1.5703125" style="1" customWidth="1"/>
    <col min="5334" max="5334" width="9.5703125" style="1" customWidth="1"/>
    <col min="5335" max="5335" width="1.7109375" style="1" customWidth="1"/>
    <col min="5336" max="5336" width="11.7109375" style="1" customWidth="1"/>
    <col min="5337" max="5337" width="1.5703125" style="1" customWidth="1"/>
    <col min="5338" max="5338" width="10.28515625" style="1" customWidth="1"/>
    <col min="5339" max="5339" width="2" style="1" customWidth="1"/>
    <col min="5340" max="5340" width="9.5703125" style="1" customWidth="1"/>
    <col min="5341" max="5583" width="8.85546875" style="1"/>
    <col min="5584" max="5584" width="4.5703125" style="1" customWidth="1"/>
    <col min="5585" max="5585" width="1" style="1" customWidth="1"/>
    <col min="5586" max="5586" width="18" style="1" customWidth="1"/>
    <col min="5587" max="5587" width="1.7109375" style="1" customWidth="1"/>
    <col min="5588" max="5588" width="12.5703125" style="1" customWidth="1"/>
    <col min="5589" max="5589" width="1.5703125" style="1" customWidth="1"/>
    <col min="5590" max="5590" width="9.5703125" style="1" customWidth="1"/>
    <col min="5591" max="5591" width="1.7109375" style="1" customWidth="1"/>
    <col min="5592" max="5592" width="11.7109375" style="1" customWidth="1"/>
    <col min="5593" max="5593" width="1.5703125" style="1" customWidth="1"/>
    <col min="5594" max="5594" width="10.28515625" style="1" customWidth="1"/>
    <col min="5595" max="5595" width="2" style="1" customWidth="1"/>
    <col min="5596" max="5596" width="9.5703125" style="1" customWidth="1"/>
    <col min="5597" max="5839" width="8.85546875" style="1"/>
    <col min="5840" max="5840" width="4.5703125" style="1" customWidth="1"/>
    <col min="5841" max="5841" width="1" style="1" customWidth="1"/>
    <col min="5842" max="5842" width="18" style="1" customWidth="1"/>
    <col min="5843" max="5843" width="1.7109375" style="1" customWidth="1"/>
    <col min="5844" max="5844" width="12.5703125" style="1" customWidth="1"/>
    <col min="5845" max="5845" width="1.5703125" style="1" customWidth="1"/>
    <col min="5846" max="5846" width="9.5703125" style="1" customWidth="1"/>
    <col min="5847" max="5847" width="1.7109375" style="1" customWidth="1"/>
    <col min="5848" max="5848" width="11.7109375" style="1" customWidth="1"/>
    <col min="5849" max="5849" width="1.5703125" style="1" customWidth="1"/>
    <col min="5850" max="5850" width="10.28515625" style="1" customWidth="1"/>
    <col min="5851" max="5851" width="2" style="1" customWidth="1"/>
    <col min="5852" max="5852" width="9.5703125" style="1" customWidth="1"/>
    <col min="5853" max="6095" width="8.85546875" style="1"/>
    <col min="6096" max="6096" width="4.5703125" style="1" customWidth="1"/>
    <col min="6097" max="6097" width="1" style="1" customWidth="1"/>
    <col min="6098" max="6098" width="18" style="1" customWidth="1"/>
    <col min="6099" max="6099" width="1.7109375" style="1" customWidth="1"/>
    <col min="6100" max="6100" width="12.5703125" style="1" customWidth="1"/>
    <col min="6101" max="6101" width="1.5703125" style="1" customWidth="1"/>
    <col min="6102" max="6102" width="9.5703125" style="1" customWidth="1"/>
    <col min="6103" max="6103" width="1.7109375" style="1" customWidth="1"/>
    <col min="6104" max="6104" width="11.7109375" style="1" customWidth="1"/>
    <col min="6105" max="6105" width="1.5703125" style="1" customWidth="1"/>
    <col min="6106" max="6106" width="10.28515625" style="1" customWidth="1"/>
    <col min="6107" max="6107" width="2" style="1" customWidth="1"/>
    <col min="6108" max="6108" width="9.5703125" style="1" customWidth="1"/>
    <col min="6109" max="6351" width="8.85546875" style="1"/>
    <col min="6352" max="6352" width="4.5703125" style="1" customWidth="1"/>
    <col min="6353" max="6353" width="1" style="1" customWidth="1"/>
    <col min="6354" max="6354" width="18" style="1" customWidth="1"/>
    <col min="6355" max="6355" width="1.7109375" style="1" customWidth="1"/>
    <col min="6356" max="6356" width="12.5703125" style="1" customWidth="1"/>
    <col min="6357" max="6357" width="1.5703125" style="1" customWidth="1"/>
    <col min="6358" max="6358" width="9.5703125" style="1" customWidth="1"/>
    <col min="6359" max="6359" width="1.7109375" style="1" customWidth="1"/>
    <col min="6360" max="6360" width="11.7109375" style="1" customWidth="1"/>
    <col min="6361" max="6361" width="1.5703125" style="1" customWidth="1"/>
    <col min="6362" max="6362" width="10.28515625" style="1" customWidth="1"/>
    <col min="6363" max="6363" width="2" style="1" customWidth="1"/>
    <col min="6364" max="6364" width="9.5703125" style="1" customWidth="1"/>
    <col min="6365" max="6607" width="8.85546875" style="1"/>
    <col min="6608" max="6608" width="4.5703125" style="1" customWidth="1"/>
    <col min="6609" max="6609" width="1" style="1" customWidth="1"/>
    <col min="6610" max="6610" width="18" style="1" customWidth="1"/>
    <col min="6611" max="6611" width="1.7109375" style="1" customWidth="1"/>
    <col min="6612" max="6612" width="12.5703125" style="1" customWidth="1"/>
    <col min="6613" max="6613" width="1.5703125" style="1" customWidth="1"/>
    <col min="6614" max="6614" width="9.5703125" style="1" customWidth="1"/>
    <col min="6615" max="6615" width="1.7109375" style="1" customWidth="1"/>
    <col min="6616" max="6616" width="11.7109375" style="1" customWidth="1"/>
    <col min="6617" max="6617" width="1.5703125" style="1" customWidth="1"/>
    <col min="6618" max="6618" width="10.28515625" style="1" customWidth="1"/>
    <col min="6619" max="6619" width="2" style="1" customWidth="1"/>
    <col min="6620" max="6620" width="9.5703125" style="1" customWidth="1"/>
    <col min="6621" max="6863" width="8.85546875" style="1"/>
    <col min="6864" max="6864" width="4.5703125" style="1" customWidth="1"/>
    <col min="6865" max="6865" width="1" style="1" customWidth="1"/>
    <col min="6866" max="6866" width="18" style="1" customWidth="1"/>
    <col min="6867" max="6867" width="1.7109375" style="1" customWidth="1"/>
    <col min="6868" max="6868" width="12.5703125" style="1" customWidth="1"/>
    <col min="6869" max="6869" width="1.5703125" style="1" customWidth="1"/>
    <col min="6870" max="6870" width="9.5703125" style="1" customWidth="1"/>
    <col min="6871" max="6871" width="1.7109375" style="1" customWidth="1"/>
    <col min="6872" max="6872" width="11.7109375" style="1" customWidth="1"/>
    <col min="6873" max="6873" width="1.5703125" style="1" customWidth="1"/>
    <col min="6874" max="6874" width="10.28515625" style="1" customWidth="1"/>
    <col min="6875" max="6875" width="2" style="1" customWidth="1"/>
    <col min="6876" max="6876" width="9.5703125" style="1" customWidth="1"/>
    <col min="6877" max="7119" width="8.85546875" style="1"/>
    <col min="7120" max="7120" width="4.5703125" style="1" customWidth="1"/>
    <col min="7121" max="7121" width="1" style="1" customWidth="1"/>
    <col min="7122" max="7122" width="18" style="1" customWidth="1"/>
    <col min="7123" max="7123" width="1.7109375" style="1" customWidth="1"/>
    <col min="7124" max="7124" width="12.5703125" style="1" customWidth="1"/>
    <col min="7125" max="7125" width="1.5703125" style="1" customWidth="1"/>
    <col min="7126" max="7126" width="9.5703125" style="1" customWidth="1"/>
    <col min="7127" max="7127" width="1.7109375" style="1" customWidth="1"/>
    <col min="7128" max="7128" width="11.7109375" style="1" customWidth="1"/>
    <col min="7129" max="7129" width="1.5703125" style="1" customWidth="1"/>
    <col min="7130" max="7130" width="10.28515625" style="1" customWidth="1"/>
    <col min="7131" max="7131" width="2" style="1" customWidth="1"/>
    <col min="7132" max="7132" width="9.5703125" style="1" customWidth="1"/>
    <col min="7133" max="7375" width="8.85546875" style="1"/>
    <col min="7376" max="7376" width="4.5703125" style="1" customWidth="1"/>
    <col min="7377" max="7377" width="1" style="1" customWidth="1"/>
    <col min="7378" max="7378" width="18" style="1" customWidth="1"/>
    <col min="7379" max="7379" width="1.7109375" style="1" customWidth="1"/>
    <col min="7380" max="7380" width="12.5703125" style="1" customWidth="1"/>
    <col min="7381" max="7381" width="1.5703125" style="1" customWidth="1"/>
    <col min="7382" max="7382" width="9.5703125" style="1" customWidth="1"/>
    <col min="7383" max="7383" width="1.7109375" style="1" customWidth="1"/>
    <col min="7384" max="7384" width="11.7109375" style="1" customWidth="1"/>
    <col min="7385" max="7385" width="1.5703125" style="1" customWidth="1"/>
    <col min="7386" max="7386" width="10.28515625" style="1" customWidth="1"/>
    <col min="7387" max="7387" width="2" style="1" customWidth="1"/>
    <col min="7388" max="7388" width="9.5703125" style="1" customWidth="1"/>
    <col min="7389" max="7631" width="8.85546875" style="1"/>
    <col min="7632" max="7632" width="4.5703125" style="1" customWidth="1"/>
    <col min="7633" max="7633" width="1" style="1" customWidth="1"/>
    <col min="7634" max="7634" width="18" style="1" customWidth="1"/>
    <col min="7635" max="7635" width="1.7109375" style="1" customWidth="1"/>
    <col min="7636" max="7636" width="12.5703125" style="1" customWidth="1"/>
    <col min="7637" max="7637" width="1.5703125" style="1" customWidth="1"/>
    <col min="7638" max="7638" width="9.5703125" style="1" customWidth="1"/>
    <col min="7639" max="7639" width="1.7109375" style="1" customWidth="1"/>
    <col min="7640" max="7640" width="11.7109375" style="1" customWidth="1"/>
    <col min="7641" max="7641" width="1.5703125" style="1" customWidth="1"/>
    <col min="7642" max="7642" width="10.28515625" style="1" customWidth="1"/>
    <col min="7643" max="7643" width="2" style="1" customWidth="1"/>
    <col min="7644" max="7644" width="9.5703125" style="1" customWidth="1"/>
    <col min="7645" max="7887" width="8.85546875" style="1"/>
    <col min="7888" max="7888" width="4.5703125" style="1" customWidth="1"/>
    <col min="7889" max="7889" width="1" style="1" customWidth="1"/>
    <col min="7890" max="7890" width="18" style="1" customWidth="1"/>
    <col min="7891" max="7891" width="1.7109375" style="1" customWidth="1"/>
    <col min="7892" max="7892" width="12.5703125" style="1" customWidth="1"/>
    <col min="7893" max="7893" width="1.5703125" style="1" customWidth="1"/>
    <col min="7894" max="7894" width="9.5703125" style="1" customWidth="1"/>
    <col min="7895" max="7895" width="1.7109375" style="1" customWidth="1"/>
    <col min="7896" max="7896" width="11.7109375" style="1" customWidth="1"/>
    <col min="7897" max="7897" width="1.5703125" style="1" customWidth="1"/>
    <col min="7898" max="7898" width="10.28515625" style="1" customWidth="1"/>
    <col min="7899" max="7899" width="2" style="1" customWidth="1"/>
    <col min="7900" max="7900" width="9.5703125" style="1" customWidth="1"/>
    <col min="7901" max="8143" width="8.85546875" style="1"/>
    <col min="8144" max="8144" width="4.5703125" style="1" customWidth="1"/>
    <col min="8145" max="8145" width="1" style="1" customWidth="1"/>
    <col min="8146" max="8146" width="18" style="1" customWidth="1"/>
    <col min="8147" max="8147" width="1.7109375" style="1" customWidth="1"/>
    <col min="8148" max="8148" width="12.5703125" style="1" customWidth="1"/>
    <col min="8149" max="8149" width="1.5703125" style="1" customWidth="1"/>
    <col min="8150" max="8150" width="9.5703125" style="1" customWidth="1"/>
    <col min="8151" max="8151" width="1.7109375" style="1" customWidth="1"/>
    <col min="8152" max="8152" width="11.7109375" style="1" customWidth="1"/>
    <col min="8153" max="8153" width="1.5703125" style="1" customWidth="1"/>
    <col min="8154" max="8154" width="10.28515625" style="1" customWidth="1"/>
    <col min="8155" max="8155" width="2" style="1" customWidth="1"/>
    <col min="8156" max="8156" width="9.5703125" style="1" customWidth="1"/>
    <col min="8157" max="8399" width="8.85546875" style="1"/>
    <col min="8400" max="8400" width="4.5703125" style="1" customWidth="1"/>
    <col min="8401" max="8401" width="1" style="1" customWidth="1"/>
    <col min="8402" max="8402" width="18" style="1" customWidth="1"/>
    <col min="8403" max="8403" width="1.7109375" style="1" customWidth="1"/>
    <col min="8404" max="8404" width="12.5703125" style="1" customWidth="1"/>
    <col min="8405" max="8405" width="1.5703125" style="1" customWidth="1"/>
    <col min="8406" max="8406" width="9.5703125" style="1" customWidth="1"/>
    <col min="8407" max="8407" width="1.7109375" style="1" customWidth="1"/>
    <col min="8408" max="8408" width="11.7109375" style="1" customWidth="1"/>
    <col min="8409" max="8409" width="1.5703125" style="1" customWidth="1"/>
    <col min="8410" max="8410" width="10.28515625" style="1" customWidth="1"/>
    <col min="8411" max="8411" width="2" style="1" customWidth="1"/>
    <col min="8412" max="8412" width="9.5703125" style="1" customWidth="1"/>
    <col min="8413" max="8655" width="8.85546875" style="1"/>
    <col min="8656" max="8656" width="4.5703125" style="1" customWidth="1"/>
    <col min="8657" max="8657" width="1" style="1" customWidth="1"/>
    <col min="8658" max="8658" width="18" style="1" customWidth="1"/>
    <col min="8659" max="8659" width="1.7109375" style="1" customWidth="1"/>
    <col min="8660" max="8660" width="12.5703125" style="1" customWidth="1"/>
    <col min="8661" max="8661" width="1.5703125" style="1" customWidth="1"/>
    <col min="8662" max="8662" width="9.5703125" style="1" customWidth="1"/>
    <col min="8663" max="8663" width="1.7109375" style="1" customWidth="1"/>
    <col min="8664" max="8664" width="11.7109375" style="1" customWidth="1"/>
    <col min="8665" max="8665" width="1.5703125" style="1" customWidth="1"/>
    <col min="8666" max="8666" width="10.28515625" style="1" customWidth="1"/>
    <col min="8667" max="8667" width="2" style="1" customWidth="1"/>
    <col min="8668" max="8668" width="9.5703125" style="1" customWidth="1"/>
    <col min="8669" max="8911" width="8.85546875" style="1"/>
    <col min="8912" max="8912" width="4.5703125" style="1" customWidth="1"/>
    <col min="8913" max="8913" width="1" style="1" customWidth="1"/>
    <col min="8914" max="8914" width="18" style="1" customWidth="1"/>
    <col min="8915" max="8915" width="1.7109375" style="1" customWidth="1"/>
    <col min="8916" max="8916" width="12.5703125" style="1" customWidth="1"/>
    <col min="8917" max="8917" width="1.5703125" style="1" customWidth="1"/>
    <col min="8918" max="8918" width="9.5703125" style="1" customWidth="1"/>
    <col min="8919" max="8919" width="1.7109375" style="1" customWidth="1"/>
    <col min="8920" max="8920" width="11.7109375" style="1" customWidth="1"/>
    <col min="8921" max="8921" width="1.5703125" style="1" customWidth="1"/>
    <col min="8922" max="8922" width="10.28515625" style="1" customWidth="1"/>
    <col min="8923" max="8923" width="2" style="1" customWidth="1"/>
    <col min="8924" max="8924" width="9.5703125" style="1" customWidth="1"/>
    <col min="8925" max="9167" width="8.85546875" style="1"/>
    <col min="9168" max="9168" width="4.5703125" style="1" customWidth="1"/>
    <col min="9169" max="9169" width="1" style="1" customWidth="1"/>
    <col min="9170" max="9170" width="18" style="1" customWidth="1"/>
    <col min="9171" max="9171" width="1.7109375" style="1" customWidth="1"/>
    <col min="9172" max="9172" width="12.5703125" style="1" customWidth="1"/>
    <col min="9173" max="9173" width="1.5703125" style="1" customWidth="1"/>
    <col min="9174" max="9174" width="9.5703125" style="1" customWidth="1"/>
    <col min="9175" max="9175" width="1.7109375" style="1" customWidth="1"/>
    <col min="9176" max="9176" width="11.7109375" style="1" customWidth="1"/>
    <col min="9177" max="9177" width="1.5703125" style="1" customWidth="1"/>
    <col min="9178" max="9178" width="10.28515625" style="1" customWidth="1"/>
    <col min="9179" max="9179" width="2" style="1" customWidth="1"/>
    <col min="9180" max="9180" width="9.5703125" style="1" customWidth="1"/>
    <col min="9181" max="9423" width="8.85546875" style="1"/>
    <col min="9424" max="9424" width="4.5703125" style="1" customWidth="1"/>
    <col min="9425" max="9425" width="1" style="1" customWidth="1"/>
    <col min="9426" max="9426" width="18" style="1" customWidth="1"/>
    <col min="9427" max="9427" width="1.7109375" style="1" customWidth="1"/>
    <col min="9428" max="9428" width="12.5703125" style="1" customWidth="1"/>
    <col min="9429" max="9429" width="1.5703125" style="1" customWidth="1"/>
    <col min="9430" max="9430" width="9.5703125" style="1" customWidth="1"/>
    <col min="9431" max="9431" width="1.7109375" style="1" customWidth="1"/>
    <col min="9432" max="9432" width="11.7109375" style="1" customWidth="1"/>
    <col min="9433" max="9433" width="1.5703125" style="1" customWidth="1"/>
    <col min="9434" max="9434" width="10.28515625" style="1" customWidth="1"/>
    <col min="9435" max="9435" width="2" style="1" customWidth="1"/>
    <col min="9436" max="9436" width="9.5703125" style="1" customWidth="1"/>
    <col min="9437" max="9679" width="8.85546875" style="1"/>
    <col min="9680" max="9680" width="4.5703125" style="1" customWidth="1"/>
    <col min="9681" max="9681" width="1" style="1" customWidth="1"/>
    <col min="9682" max="9682" width="18" style="1" customWidth="1"/>
    <col min="9683" max="9683" width="1.7109375" style="1" customWidth="1"/>
    <col min="9684" max="9684" width="12.5703125" style="1" customWidth="1"/>
    <col min="9685" max="9685" width="1.5703125" style="1" customWidth="1"/>
    <col min="9686" max="9686" width="9.5703125" style="1" customWidth="1"/>
    <col min="9687" max="9687" width="1.7109375" style="1" customWidth="1"/>
    <col min="9688" max="9688" width="11.7109375" style="1" customWidth="1"/>
    <col min="9689" max="9689" width="1.5703125" style="1" customWidth="1"/>
    <col min="9690" max="9690" width="10.28515625" style="1" customWidth="1"/>
    <col min="9691" max="9691" width="2" style="1" customWidth="1"/>
    <col min="9692" max="9692" width="9.5703125" style="1" customWidth="1"/>
    <col min="9693" max="9935" width="8.85546875" style="1"/>
    <col min="9936" max="9936" width="4.5703125" style="1" customWidth="1"/>
    <col min="9937" max="9937" width="1" style="1" customWidth="1"/>
    <col min="9938" max="9938" width="18" style="1" customWidth="1"/>
    <col min="9939" max="9939" width="1.7109375" style="1" customWidth="1"/>
    <col min="9940" max="9940" width="12.5703125" style="1" customWidth="1"/>
    <col min="9941" max="9941" width="1.5703125" style="1" customWidth="1"/>
    <col min="9942" max="9942" width="9.5703125" style="1" customWidth="1"/>
    <col min="9943" max="9943" width="1.7109375" style="1" customWidth="1"/>
    <col min="9944" max="9944" width="11.7109375" style="1" customWidth="1"/>
    <col min="9945" max="9945" width="1.5703125" style="1" customWidth="1"/>
    <col min="9946" max="9946" width="10.28515625" style="1" customWidth="1"/>
    <col min="9947" max="9947" width="2" style="1" customWidth="1"/>
    <col min="9948" max="9948" width="9.5703125" style="1" customWidth="1"/>
    <col min="9949" max="10191" width="8.85546875" style="1"/>
    <col min="10192" max="10192" width="4.5703125" style="1" customWidth="1"/>
    <col min="10193" max="10193" width="1" style="1" customWidth="1"/>
    <col min="10194" max="10194" width="18" style="1" customWidth="1"/>
    <col min="10195" max="10195" width="1.7109375" style="1" customWidth="1"/>
    <col min="10196" max="10196" width="12.5703125" style="1" customWidth="1"/>
    <col min="10197" max="10197" width="1.5703125" style="1" customWidth="1"/>
    <col min="10198" max="10198" width="9.5703125" style="1" customWidth="1"/>
    <col min="10199" max="10199" width="1.7109375" style="1" customWidth="1"/>
    <col min="10200" max="10200" width="11.7109375" style="1" customWidth="1"/>
    <col min="10201" max="10201" width="1.5703125" style="1" customWidth="1"/>
    <col min="10202" max="10202" width="10.28515625" style="1" customWidth="1"/>
    <col min="10203" max="10203" width="2" style="1" customWidth="1"/>
    <col min="10204" max="10204" width="9.5703125" style="1" customWidth="1"/>
    <col min="10205" max="10447" width="8.85546875" style="1"/>
    <col min="10448" max="10448" width="4.5703125" style="1" customWidth="1"/>
    <col min="10449" max="10449" width="1" style="1" customWidth="1"/>
    <col min="10450" max="10450" width="18" style="1" customWidth="1"/>
    <col min="10451" max="10451" width="1.7109375" style="1" customWidth="1"/>
    <col min="10452" max="10452" width="12.5703125" style="1" customWidth="1"/>
    <col min="10453" max="10453" width="1.5703125" style="1" customWidth="1"/>
    <col min="10454" max="10454" width="9.5703125" style="1" customWidth="1"/>
    <col min="10455" max="10455" width="1.7109375" style="1" customWidth="1"/>
    <col min="10456" max="10456" width="11.7109375" style="1" customWidth="1"/>
    <col min="10457" max="10457" width="1.5703125" style="1" customWidth="1"/>
    <col min="10458" max="10458" width="10.28515625" style="1" customWidth="1"/>
    <col min="10459" max="10459" width="2" style="1" customWidth="1"/>
    <col min="10460" max="10460" width="9.5703125" style="1" customWidth="1"/>
    <col min="10461" max="10703" width="8.85546875" style="1"/>
    <col min="10704" max="10704" width="4.5703125" style="1" customWidth="1"/>
    <col min="10705" max="10705" width="1" style="1" customWidth="1"/>
    <col min="10706" max="10706" width="18" style="1" customWidth="1"/>
    <col min="10707" max="10707" width="1.7109375" style="1" customWidth="1"/>
    <col min="10708" max="10708" width="12.5703125" style="1" customWidth="1"/>
    <col min="10709" max="10709" width="1.5703125" style="1" customWidth="1"/>
    <col min="10710" max="10710" width="9.5703125" style="1" customWidth="1"/>
    <col min="10711" max="10711" width="1.7109375" style="1" customWidth="1"/>
    <col min="10712" max="10712" width="11.7109375" style="1" customWidth="1"/>
    <col min="10713" max="10713" width="1.5703125" style="1" customWidth="1"/>
    <col min="10714" max="10714" width="10.28515625" style="1" customWidth="1"/>
    <col min="10715" max="10715" width="2" style="1" customWidth="1"/>
    <col min="10716" max="10716" width="9.5703125" style="1" customWidth="1"/>
    <col min="10717" max="10959" width="8.85546875" style="1"/>
    <col min="10960" max="10960" width="4.5703125" style="1" customWidth="1"/>
    <col min="10961" max="10961" width="1" style="1" customWidth="1"/>
    <col min="10962" max="10962" width="18" style="1" customWidth="1"/>
    <col min="10963" max="10963" width="1.7109375" style="1" customWidth="1"/>
    <col min="10964" max="10964" width="12.5703125" style="1" customWidth="1"/>
    <col min="10965" max="10965" width="1.5703125" style="1" customWidth="1"/>
    <col min="10966" max="10966" width="9.5703125" style="1" customWidth="1"/>
    <col min="10967" max="10967" width="1.7109375" style="1" customWidth="1"/>
    <col min="10968" max="10968" width="11.7109375" style="1" customWidth="1"/>
    <col min="10969" max="10969" width="1.5703125" style="1" customWidth="1"/>
    <col min="10970" max="10970" width="10.28515625" style="1" customWidth="1"/>
    <col min="10971" max="10971" width="2" style="1" customWidth="1"/>
    <col min="10972" max="10972" width="9.5703125" style="1" customWidth="1"/>
    <col min="10973" max="11215" width="8.85546875" style="1"/>
    <col min="11216" max="11216" width="4.5703125" style="1" customWidth="1"/>
    <col min="11217" max="11217" width="1" style="1" customWidth="1"/>
    <col min="11218" max="11218" width="18" style="1" customWidth="1"/>
    <col min="11219" max="11219" width="1.7109375" style="1" customWidth="1"/>
    <col min="11220" max="11220" width="12.5703125" style="1" customWidth="1"/>
    <col min="11221" max="11221" width="1.5703125" style="1" customWidth="1"/>
    <col min="11222" max="11222" width="9.5703125" style="1" customWidth="1"/>
    <col min="11223" max="11223" width="1.7109375" style="1" customWidth="1"/>
    <col min="11224" max="11224" width="11.7109375" style="1" customWidth="1"/>
    <col min="11225" max="11225" width="1.5703125" style="1" customWidth="1"/>
    <col min="11226" max="11226" width="10.28515625" style="1" customWidth="1"/>
    <col min="11227" max="11227" width="2" style="1" customWidth="1"/>
    <col min="11228" max="11228" width="9.5703125" style="1" customWidth="1"/>
    <col min="11229" max="11471" width="8.85546875" style="1"/>
    <col min="11472" max="11472" width="4.5703125" style="1" customWidth="1"/>
    <col min="11473" max="11473" width="1" style="1" customWidth="1"/>
    <col min="11474" max="11474" width="18" style="1" customWidth="1"/>
    <col min="11475" max="11475" width="1.7109375" style="1" customWidth="1"/>
    <col min="11476" max="11476" width="12.5703125" style="1" customWidth="1"/>
    <col min="11477" max="11477" width="1.5703125" style="1" customWidth="1"/>
    <col min="11478" max="11478" width="9.5703125" style="1" customWidth="1"/>
    <col min="11479" max="11479" width="1.7109375" style="1" customWidth="1"/>
    <col min="11480" max="11480" width="11.7109375" style="1" customWidth="1"/>
    <col min="11481" max="11481" width="1.5703125" style="1" customWidth="1"/>
    <col min="11482" max="11482" width="10.28515625" style="1" customWidth="1"/>
    <col min="11483" max="11483" width="2" style="1" customWidth="1"/>
    <col min="11484" max="11484" width="9.5703125" style="1" customWidth="1"/>
    <col min="11485" max="11727" width="8.85546875" style="1"/>
    <col min="11728" max="11728" width="4.5703125" style="1" customWidth="1"/>
    <col min="11729" max="11729" width="1" style="1" customWidth="1"/>
    <col min="11730" max="11730" width="18" style="1" customWidth="1"/>
    <col min="11731" max="11731" width="1.7109375" style="1" customWidth="1"/>
    <col min="11732" max="11732" width="12.5703125" style="1" customWidth="1"/>
    <col min="11733" max="11733" width="1.5703125" style="1" customWidth="1"/>
    <col min="11734" max="11734" width="9.5703125" style="1" customWidth="1"/>
    <col min="11735" max="11735" width="1.7109375" style="1" customWidth="1"/>
    <col min="11736" max="11736" width="11.7109375" style="1" customWidth="1"/>
    <col min="11737" max="11737" width="1.5703125" style="1" customWidth="1"/>
    <col min="11738" max="11738" width="10.28515625" style="1" customWidth="1"/>
    <col min="11739" max="11739" width="2" style="1" customWidth="1"/>
    <col min="11740" max="11740" width="9.5703125" style="1" customWidth="1"/>
    <col min="11741" max="11983" width="8.85546875" style="1"/>
    <col min="11984" max="11984" width="4.5703125" style="1" customWidth="1"/>
    <col min="11985" max="11985" width="1" style="1" customWidth="1"/>
    <col min="11986" max="11986" width="18" style="1" customWidth="1"/>
    <col min="11987" max="11987" width="1.7109375" style="1" customWidth="1"/>
    <col min="11988" max="11988" width="12.5703125" style="1" customWidth="1"/>
    <col min="11989" max="11989" width="1.5703125" style="1" customWidth="1"/>
    <col min="11990" max="11990" width="9.5703125" style="1" customWidth="1"/>
    <col min="11991" max="11991" width="1.7109375" style="1" customWidth="1"/>
    <col min="11992" max="11992" width="11.7109375" style="1" customWidth="1"/>
    <col min="11993" max="11993" width="1.5703125" style="1" customWidth="1"/>
    <col min="11994" max="11994" width="10.28515625" style="1" customWidth="1"/>
    <col min="11995" max="11995" width="2" style="1" customWidth="1"/>
    <col min="11996" max="11996" width="9.5703125" style="1" customWidth="1"/>
    <col min="11997" max="12239" width="8.85546875" style="1"/>
    <col min="12240" max="12240" width="4.5703125" style="1" customWidth="1"/>
    <col min="12241" max="12241" width="1" style="1" customWidth="1"/>
    <col min="12242" max="12242" width="18" style="1" customWidth="1"/>
    <col min="12243" max="12243" width="1.7109375" style="1" customWidth="1"/>
    <col min="12244" max="12244" width="12.5703125" style="1" customWidth="1"/>
    <col min="12245" max="12245" width="1.5703125" style="1" customWidth="1"/>
    <col min="12246" max="12246" width="9.5703125" style="1" customWidth="1"/>
    <col min="12247" max="12247" width="1.7109375" style="1" customWidth="1"/>
    <col min="12248" max="12248" width="11.7109375" style="1" customWidth="1"/>
    <col min="12249" max="12249" width="1.5703125" style="1" customWidth="1"/>
    <col min="12250" max="12250" width="10.28515625" style="1" customWidth="1"/>
    <col min="12251" max="12251" width="2" style="1" customWidth="1"/>
    <col min="12252" max="12252" width="9.5703125" style="1" customWidth="1"/>
    <col min="12253" max="12495" width="8.85546875" style="1"/>
    <col min="12496" max="12496" width="4.5703125" style="1" customWidth="1"/>
    <col min="12497" max="12497" width="1" style="1" customWidth="1"/>
    <col min="12498" max="12498" width="18" style="1" customWidth="1"/>
    <col min="12499" max="12499" width="1.7109375" style="1" customWidth="1"/>
    <col min="12500" max="12500" width="12.5703125" style="1" customWidth="1"/>
    <col min="12501" max="12501" width="1.5703125" style="1" customWidth="1"/>
    <col min="12502" max="12502" width="9.5703125" style="1" customWidth="1"/>
    <col min="12503" max="12503" width="1.7109375" style="1" customWidth="1"/>
    <col min="12504" max="12504" width="11.7109375" style="1" customWidth="1"/>
    <col min="12505" max="12505" width="1.5703125" style="1" customWidth="1"/>
    <col min="12506" max="12506" width="10.28515625" style="1" customWidth="1"/>
    <col min="12507" max="12507" width="2" style="1" customWidth="1"/>
    <col min="12508" max="12508" width="9.5703125" style="1" customWidth="1"/>
    <col min="12509" max="12751" width="8.85546875" style="1"/>
    <col min="12752" max="12752" width="4.5703125" style="1" customWidth="1"/>
    <col min="12753" max="12753" width="1" style="1" customWidth="1"/>
    <col min="12754" max="12754" width="18" style="1" customWidth="1"/>
    <col min="12755" max="12755" width="1.7109375" style="1" customWidth="1"/>
    <col min="12756" max="12756" width="12.5703125" style="1" customWidth="1"/>
    <col min="12757" max="12757" width="1.5703125" style="1" customWidth="1"/>
    <col min="12758" max="12758" width="9.5703125" style="1" customWidth="1"/>
    <col min="12759" max="12759" width="1.7109375" style="1" customWidth="1"/>
    <col min="12760" max="12760" width="11.7109375" style="1" customWidth="1"/>
    <col min="12761" max="12761" width="1.5703125" style="1" customWidth="1"/>
    <col min="12762" max="12762" width="10.28515625" style="1" customWidth="1"/>
    <col min="12763" max="12763" width="2" style="1" customWidth="1"/>
    <col min="12764" max="12764" width="9.5703125" style="1" customWidth="1"/>
    <col min="12765" max="13007" width="8.85546875" style="1"/>
    <col min="13008" max="13008" width="4.5703125" style="1" customWidth="1"/>
    <col min="13009" max="13009" width="1" style="1" customWidth="1"/>
    <col min="13010" max="13010" width="18" style="1" customWidth="1"/>
    <col min="13011" max="13011" width="1.7109375" style="1" customWidth="1"/>
    <col min="13012" max="13012" width="12.5703125" style="1" customWidth="1"/>
    <col min="13013" max="13013" width="1.5703125" style="1" customWidth="1"/>
    <col min="13014" max="13014" width="9.5703125" style="1" customWidth="1"/>
    <col min="13015" max="13015" width="1.7109375" style="1" customWidth="1"/>
    <col min="13016" max="13016" width="11.7109375" style="1" customWidth="1"/>
    <col min="13017" max="13017" width="1.5703125" style="1" customWidth="1"/>
    <col min="13018" max="13018" width="10.28515625" style="1" customWidth="1"/>
    <col min="13019" max="13019" width="2" style="1" customWidth="1"/>
    <col min="13020" max="13020" width="9.5703125" style="1" customWidth="1"/>
    <col min="13021" max="13263" width="8.85546875" style="1"/>
    <col min="13264" max="13264" width="4.5703125" style="1" customWidth="1"/>
    <col min="13265" max="13265" width="1" style="1" customWidth="1"/>
    <col min="13266" max="13266" width="18" style="1" customWidth="1"/>
    <col min="13267" max="13267" width="1.7109375" style="1" customWidth="1"/>
    <col min="13268" max="13268" width="12.5703125" style="1" customWidth="1"/>
    <col min="13269" max="13269" width="1.5703125" style="1" customWidth="1"/>
    <col min="13270" max="13270" width="9.5703125" style="1" customWidth="1"/>
    <col min="13271" max="13271" width="1.7109375" style="1" customWidth="1"/>
    <col min="13272" max="13272" width="11.7109375" style="1" customWidth="1"/>
    <col min="13273" max="13273" width="1.5703125" style="1" customWidth="1"/>
    <col min="13274" max="13274" width="10.28515625" style="1" customWidth="1"/>
    <col min="13275" max="13275" width="2" style="1" customWidth="1"/>
    <col min="13276" max="13276" width="9.5703125" style="1" customWidth="1"/>
    <col min="13277" max="13519" width="8.85546875" style="1"/>
    <col min="13520" max="13520" width="4.5703125" style="1" customWidth="1"/>
    <col min="13521" max="13521" width="1" style="1" customWidth="1"/>
    <col min="13522" max="13522" width="18" style="1" customWidth="1"/>
    <col min="13523" max="13523" width="1.7109375" style="1" customWidth="1"/>
    <col min="13524" max="13524" width="12.5703125" style="1" customWidth="1"/>
    <col min="13525" max="13525" width="1.5703125" style="1" customWidth="1"/>
    <col min="13526" max="13526" width="9.5703125" style="1" customWidth="1"/>
    <col min="13527" max="13527" width="1.7109375" style="1" customWidth="1"/>
    <col min="13528" max="13528" width="11.7109375" style="1" customWidth="1"/>
    <col min="13529" max="13529" width="1.5703125" style="1" customWidth="1"/>
    <col min="13530" max="13530" width="10.28515625" style="1" customWidth="1"/>
    <col min="13531" max="13531" width="2" style="1" customWidth="1"/>
    <col min="13532" max="13532" width="9.5703125" style="1" customWidth="1"/>
    <col min="13533" max="13775" width="8.85546875" style="1"/>
    <col min="13776" max="13776" width="4.5703125" style="1" customWidth="1"/>
    <col min="13777" max="13777" width="1" style="1" customWidth="1"/>
    <col min="13778" max="13778" width="18" style="1" customWidth="1"/>
    <col min="13779" max="13779" width="1.7109375" style="1" customWidth="1"/>
    <col min="13780" max="13780" width="12.5703125" style="1" customWidth="1"/>
    <col min="13781" max="13781" width="1.5703125" style="1" customWidth="1"/>
    <col min="13782" max="13782" width="9.5703125" style="1" customWidth="1"/>
    <col min="13783" max="13783" width="1.7109375" style="1" customWidth="1"/>
    <col min="13784" max="13784" width="11.7109375" style="1" customWidth="1"/>
    <col min="13785" max="13785" width="1.5703125" style="1" customWidth="1"/>
    <col min="13786" max="13786" width="10.28515625" style="1" customWidth="1"/>
    <col min="13787" max="13787" width="2" style="1" customWidth="1"/>
    <col min="13788" max="13788" width="9.5703125" style="1" customWidth="1"/>
    <col min="13789" max="14031" width="8.85546875" style="1"/>
    <col min="14032" max="14032" width="4.5703125" style="1" customWidth="1"/>
    <col min="14033" max="14033" width="1" style="1" customWidth="1"/>
    <col min="14034" max="14034" width="18" style="1" customWidth="1"/>
    <col min="14035" max="14035" width="1.7109375" style="1" customWidth="1"/>
    <col min="14036" max="14036" width="12.5703125" style="1" customWidth="1"/>
    <col min="14037" max="14037" width="1.5703125" style="1" customWidth="1"/>
    <col min="14038" max="14038" width="9.5703125" style="1" customWidth="1"/>
    <col min="14039" max="14039" width="1.7109375" style="1" customWidth="1"/>
    <col min="14040" max="14040" width="11.7109375" style="1" customWidth="1"/>
    <col min="14041" max="14041" width="1.5703125" style="1" customWidth="1"/>
    <col min="14042" max="14042" width="10.28515625" style="1" customWidth="1"/>
    <col min="14043" max="14043" width="2" style="1" customWidth="1"/>
    <col min="14044" max="14044" width="9.5703125" style="1" customWidth="1"/>
    <col min="14045" max="14287" width="8.85546875" style="1"/>
    <col min="14288" max="14288" width="4.5703125" style="1" customWidth="1"/>
    <col min="14289" max="14289" width="1" style="1" customWidth="1"/>
    <col min="14290" max="14290" width="18" style="1" customWidth="1"/>
    <col min="14291" max="14291" width="1.7109375" style="1" customWidth="1"/>
    <col min="14292" max="14292" width="12.5703125" style="1" customWidth="1"/>
    <col min="14293" max="14293" width="1.5703125" style="1" customWidth="1"/>
    <col min="14294" max="14294" width="9.5703125" style="1" customWidth="1"/>
    <col min="14295" max="14295" width="1.7109375" style="1" customWidth="1"/>
    <col min="14296" max="14296" width="11.7109375" style="1" customWidth="1"/>
    <col min="14297" max="14297" width="1.5703125" style="1" customWidth="1"/>
    <col min="14298" max="14298" width="10.28515625" style="1" customWidth="1"/>
    <col min="14299" max="14299" width="2" style="1" customWidth="1"/>
    <col min="14300" max="14300" width="9.5703125" style="1" customWidth="1"/>
    <col min="14301" max="14543" width="8.85546875" style="1"/>
    <col min="14544" max="14544" width="4.5703125" style="1" customWidth="1"/>
    <col min="14545" max="14545" width="1" style="1" customWidth="1"/>
    <col min="14546" max="14546" width="18" style="1" customWidth="1"/>
    <col min="14547" max="14547" width="1.7109375" style="1" customWidth="1"/>
    <col min="14548" max="14548" width="12.5703125" style="1" customWidth="1"/>
    <col min="14549" max="14549" width="1.5703125" style="1" customWidth="1"/>
    <col min="14550" max="14550" width="9.5703125" style="1" customWidth="1"/>
    <col min="14551" max="14551" width="1.7109375" style="1" customWidth="1"/>
    <col min="14552" max="14552" width="11.7109375" style="1" customWidth="1"/>
    <col min="14553" max="14553" width="1.5703125" style="1" customWidth="1"/>
    <col min="14554" max="14554" width="10.28515625" style="1" customWidth="1"/>
    <col min="14555" max="14555" width="2" style="1" customWidth="1"/>
    <col min="14556" max="14556" width="9.5703125" style="1" customWidth="1"/>
    <col min="14557" max="14799" width="8.85546875" style="1"/>
    <col min="14800" max="14800" width="4.5703125" style="1" customWidth="1"/>
    <col min="14801" max="14801" width="1" style="1" customWidth="1"/>
    <col min="14802" max="14802" width="18" style="1" customWidth="1"/>
    <col min="14803" max="14803" width="1.7109375" style="1" customWidth="1"/>
    <col min="14804" max="14804" width="12.5703125" style="1" customWidth="1"/>
    <col min="14805" max="14805" width="1.5703125" style="1" customWidth="1"/>
    <col min="14806" max="14806" width="9.5703125" style="1" customWidth="1"/>
    <col min="14807" max="14807" width="1.7109375" style="1" customWidth="1"/>
    <col min="14808" max="14808" width="11.7109375" style="1" customWidth="1"/>
    <col min="14809" max="14809" width="1.5703125" style="1" customWidth="1"/>
    <col min="14810" max="14810" width="10.28515625" style="1" customWidth="1"/>
    <col min="14811" max="14811" width="2" style="1" customWidth="1"/>
    <col min="14812" max="14812" width="9.5703125" style="1" customWidth="1"/>
    <col min="14813" max="15055" width="8.85546875" style="1"/>
    <col min="15056" max="15056" width="4.5703125" style="1" customWidth="1"/>
    <col min="15057" max="15057" width="1" style="1" customWidth="1"/>
    <col min="15058" max="15058" width="18" style="1" customWidth="1"/>
    <col min="15059" max="15059" width="1.7109375" style="1" customWidth="1"/>
    <col min="15060" max="15060" width="12.5703125" style="1" customWidth="1"/>
    <col min="15061" max="15061" width="1.5703125" style="1" customWidth="1"/>
    <col min="15062" max="15062" width="9.5703125" style="1" customWidth="1"/>
    <col min="15063" max="15063" width="1.7109375" style="1" customWidth="1"/>
    <col min="15064" max="15064" width="11.7109375" style="1" customWidth="1"/>
    <col min="15065" max="15065" width="1.5703125" style="1" customWidth="1"/>
    <col min="15066" max="15066" width="10.28515625" style="1" customWidth="1"/>
    <col min="15067" max="15067" width="2" style="1" customWidth="1"/>
    <col min="15068" max="15068" width="9.5703125" style="1" customWidth="1"/>
    <col min="15069" max="15311" width="8.85546875" style="1"/>
    <col min="15312" max="15312" width="4.5703125" style="1" customWidth="1"/>
    <col min="15313" max="15313" width="1" style="1" customWidth="1"/>
    <col min="15314" max="15314" width="18" style="1" customWidth="1"/>
    <col min="15315" max="15315" width="1.7109375" style="1" customWidth="1"/>
    <col min="15316" max="15316" width="12.5703125" style="1" customWidth="1"/>
    <col min="15317" max="15317" width="1.5703125" style="1" customWidth="1"/>
    <col min="15318" max="15318" width="9.5703125" style="1" customWidth="1"/>
    <col min="15319" max="15319" width="1.7109375" style="1" customWidth="1"/>
    <col min="15320" max="15320" width="11.7109375" style="1" customWidth="1"/>
    <col min="15321" max="15321" width="1.5703125" style="1" customWidth="1"/>
    <col min="15322" max="15322" width="10.28515625" style="1" customWidth="1"/>
    <col min="15323" max="15323" width="2" style="1" customWidth="1"/>
    <col min="15324" max="15324" width="9.5703125" style="1" customWidth="1"/>
    <col min="15325" max="15567" width="8.85546875" style="1"/>
    <col min="15568" max="15568" width="4.5703125" style="1" customWidth="1"/>
    <col min="15569" max="15569" width="1" style="1" customWidth="1"/>
    <col min="15570" max="15570" width="18" style="1" customWidth="1"/>
    <col min="15571" max="15571" width="1.7109375" style="1" customWidth="1"/>
    <col min="15572" max="15572" width="12.5703125" style="1" customWidth="1"/>
    <col min="15573" max="15573" width="1.5703125" style="1" customWidth="1"/>
    <col min="15574" max="15574" width="9.5703125" style="1" customWidth="1"/>
    <col min="15575" max="15575" width="1.7109375" style="1" customWidth="1"/>
    <col min="15576" max="15576" width="11.7109375" style="1" customWidth="1"/>
    <col min="15577" max="15577" width="1.5703125" style="1" customWidth="1"/>
    <col min="15578" max="15578" width="10.28515625" style="1" customWidth="1"/>
    <col min="15579" max="15579" width="2" style="1" customWidth="1"/>
    <col min="15580" max="15580" width="9.5703125" style="1" customWidth="1"/>
    <col min="15581" max="15823" width="8.85546875" style="1"/>
    <col min="15824" max="15824" width="4.5703125" style="1" customWidth="1"/>
    <col min="15825" max="15825" width="1" style="1" customWidth="1"/>
    <col min="15826" max="15826" width="18" style="1" customWidth="1"/>
    <col min="15827" max="15827" width="1.7109375" style="1" customWidth="1"/>
    <col min="15828" max="15828" width="12.5703125" style="1" customWidth="1"/>
    <col min="15829" max="15829" width="1.5703125" style="1" customWidth="1"/>
    <col min="15830" max="15830" width="9.5703125" style="1" customWidth="1"/>
    <col min="15831" max="15831" width="1.7109375" style="1" customWidth="1"/>
    <col min="15832" max="15832" width="11.7109375" style="1" customWidth="1"/>
    <col min="15833" max="15833" width="1.5703125" style="1" customWidth="1"/>
    <col min="15834" max="15834" width="10.28515625" style="1" customWidth="1"/>
    <col min="15835" max="15835" width="2" style="1" customWidth="1"/>
    <col min="15836" max="15836" width="9.5703125" style="1" customWidth="1"/>
    <col min="15837" max="16079" width="8.85546875" style="1"/>
    <col min="16080" max="16080" width="4.5703125" style="1" customWidth="1"/>
    <col min="16081" max="16081" width="1" style="1" customWidth="1"/>
    <col min="16082" max="16082" width="18" style="1" customWidth="1"/>
    <col min="16083" max="16083" width="1.7109375" style="1" customWidth="1"/>
    <col min="16084" max="16084" width="12.5703125" style="1" customWidth="1"/>
    <col min="16085" max="16085" width="1.5703125" style="1" customWidth="1"/>
    <col min="16086" max="16086" width="9.5703125" style="1" customWidth="1"/>
    <col min="16087" max="16087" width="1.7109375" style="1" customWidth="1"/>
    <col min="16088" max="16088" width="11.7109375" style="1" customWidth="1"/>
    <col min="16089" max="16089" width="1.5703125" style="1" customWidth="1"/>
    <col min="16090" max="16090" width="10.28515625" style="1" customWidth="1"/>
    <col min="16091" max="16091" width="2" style="1" customWidth="1"/>
    <col min="16092" max="16092" width="9.5703125" style="1" customWidth="1"/>
    <col min="16093" max="16346" width="8.85546875" style="1"/>
    <col min="16347" max="16384" width="8.7109375" style="1" customWidth="1"/>
  </cols>
  <sheetData>
    <row r="2" spans="2:23" x14ac:dyDescent="0.2">
      <c r="B2" s="7" t="s">
        <v>108</v>
      </c>
      <c r="C2" s="7"/>
      <c r="D2" s="7"/>
      <c r="E2" s="7"/>
      <c r="F2" s="7"/>
      <c r="G2" s="7"/>
      <c r="H2" s="7"/>
      <c r="I2" s="7"/>
      <c r="J2" s="7"/>
      <c r="K2" s="7"/>
      <c r="L2" s="7"/>
      <c r="M2" s="7"/>
      <c r="N2" s="7"/>
      <c r="O2" s="7"/>
      <c r="P2" s="7"/>
      <c r="Q2" s="7"/>
      <c r="R2" s="7"/>
      <c r="S2" s="7"/>
      <c r="T2" s="7"/>
      <c r="U2" s="7"/>
    </row>
    <row r="3" spans="2:23" x14ac:dyDescent="0.2">
      <c r="B3" s="7" t="s">
        <v>92</v>
      </c>
      <c r="C3" s="8"/>
      <c r="D3" s="7"/>
      <c r="E3" s="8"/>
      <c r="F3" s="8"/>
      <c r="G3" s="7"/>
      <c r="H3" s="7"/>
      <c r="I3" s="7"/>
      <c r="J3" s="7"/>
      <c r="K3" s="7"/>
      <c r="L3" s="7"/>
      <c r="M3" s="7"/>
      <c r="N3" s="7"/>
      <c r="O3" s="7"/>
      <c r="P3" s="7"/>
      <c r="Q3" s="7"/>
      <c r="R3" s="7"/>
      <c r="S3" s="7"/>
      <c r="T3" s="7"/>
      <c r="U3" s="7"/>
    </row>
    <row r="4" spans="2:23" x14ac:dyDescent="0.2">
      <c r="C4" s="9"/>
      <c r="D4" s="9"/>
      <c r="E4" s="9"/>
      <c r="F4" s="10"/>
      <c r="G4" s="11"/>
      <c r="H4" s="11"/>
      <c r="I4" s="11"/>
      <c r="J4" s="11"/>
      <c r="K4" s="11"/>
      <c r="L4" s="11"/>
      <c r="M4" s="11"/>
      <c r="N4" s="11"/>
      <c r="O4" s="11"/>
      <c r="P4" s="11"/>
      <c r="Q4" s="11"/>
      <c r="R4" s="11"/>
      <c r="S4" s="11"/>
      <c r="T4" s="11"/>
      <c r="U4" s="11"/>
    </row>
    <row r="5" spans="2:23" s="14" customFormat="1" x14ac:dyDescent="0.2">
      <c r="B5" s="13"/>
      <c r="C5" s="13"/>
      <c r="D5" s="13"/>
      <c r="E5" s="13"/>
      <c r="G5" s="13"/>
      <c r="I5" s="13"/>
      <c r="K5" s="13"/>
      <c r="M5" s="13"/>
      <c r="O5" s="13"/>
      <c r="Q5" s="13"/>
      <c r="S5" s="13"/>
      <c r="U5" s="13"/>
    </row>
    <row r="6" spans="2:23" ht="38.25" x14ac:dyDescent="0.2">
      <c r="B6" s="54" t="s">
        <v>53</v>
      </c>
      <c r="C6" s="2"/>
      <c r="D6" s="15" t="s">
        <v>95</v>
      </c>
      <c r="E6" s="12"/>
      <c r="F6" s="46" t="s">
        <v>110</v>
      </c>
      <c r="G6" s="13"/>
      <c r="H6" s="46" t="s">
        <v>115</v>
      </c>
      <c r="I6" s="13"/>
      <c r="J6" s="46" t="s">
        <v>116</v>
      </c>
      <c r="K6" s="13"/>
      <c r="L6" s="46" t="s">
        <v>117</v>
      </c>
      <c r="M6" s="13"/>
      <c r="N6" s="46" t="s">
        <v>130</v>
      </c>
      <c r="O6" s="13"/>
      <c r="P6" s="46" t="s">
        <v>119</v>
      </c>
      <c r="Q6" s="13"/>
      <c r="R6" s="46" t="s">
        <v>118</v>
      </c>
      <c r="S6" s="13"/>
      <c r="T6" s="46" t="s">
        <v>120</v>
      </c>
      <c r="U6" s="12"/>
    </row>
    <row r="7" spans="2:23" x14ac:dyDescent="0.2">
      <c r="B7" s="12"/>
      <c r="C7" s="2"/>
      <c r="D7" s="2"/>
      <c r="E7" s="12"/>
      <c r="F7" s="16" t="s">
        <v>2</v>
      </c>
      <c r="G7" s="12"/>
      <c r="H7" s="16" t="s">
        <v>45</v>
      </c>
      <c r="I7" s="12"/>
      <c r="J7" s="16" t="s">
        <v>88</v>
      </c>
      <c r="K7" s="16"/>
      <c r="L7" s="16" t="s">
        <v>26</v>
      </c>
      <c r="M7" s="16"/>
      <c r="N7" s="16" t="s">
        <v>85</v>
      </c>
      <c r="O7" s="16"/>
      <c r="P7" s="16" t="s">
        <v>27</v>
      </c>
      <c r="Q7" s="12"/>
      <c r="R7" s="16" t="s">
        <v>86</v>
      </c>
      <c r="S7" s="12"/>
      <c r="T7" s="16" t="s">
        <v>46</v>
      </c>
      <c r="U7" s="16"/>
    </row>
    <row r="8" spans="2:23" x14ac:dyDescent="0.2">
      <c r="B8" s="12"/>
      <c r="C8" s="2"/>
      <c r="D8" s="18" t="s">
        <v>47</v>
      </c>
      <c r="E8" s="12"/>
      <c r="F8" s="17"/>
      <c r="G8" s="12"/>
      <c r="H8" s="12"/>
      <c r="I8" s="12"/>
      <c r="J8" s="12"/>
      <c r="K8" s="12"/>
      <c r="L8" s="12"/>
      <c r="M8" s="12"/>
      <c r="N8" s="12"/>
      <c r="O8" s="12"/>
      <c r="P8" s="12"/>
      <c r="Q8" s="12"/>
      <c r="R8" s="12"/>
      <c r="S8" s="12"/>
      <c r="T8" s="12"/>
      <c r="U8" s="12"/>
    </row>
    <row r="9" spans="2:23" x14ac:dyDescent="0.2">
      <c r="B9" s="12"/>
      <c r="C9" s="2"/>
      <c r="D9" s="2"/>
      <c r="E9" s="12"/>
      <c r="F9" s="17"/>
      <c r="G9" s="12"/>
      <c r="H9" s="12"/>
      <c r="I9" s="12"/>
      <c r="J9" s="12"/>
      <c r="K9" s="12"/>
      <c r="L9" s="12"/>
      <c r="M9" s="12"/>
      <c r="N9" s="12"/>
      <c r="O9" s="12"/>
      <c r="P9" s="12"/>
      <c r="Q9" s="12"/>
      <c r="R9" s="12"/>
      <c r="S9" s="12"/>
      <c r="T9" s="12"/>
      <c r="U9" s="12"/>
    </row>
    <row r="10" spans="2:23" x14ac:dyDescent="0.2">
      <c r="B10" s="12"/>
      <c r="C10" s="2"/>
      <c r="D10" s="18" t="s">
        <v>35</v>
      </c>
      <c r="E10" s="12"/>
      <c r="F10" s="17"/>
      <c r="G10" s="12"/>
      <c r="H10" s="17"/>
      <c r="I10" s="12"/>
      <c r="J10" s="17"/>
      <c r="K10" s="12"/>
      <c r="L10" s="17"/>
      <c r="M10" s="12"/>
      <c r="N10" s="17"/>
      <c r="O10" s="12"/>
      <c r="P10" s="17"/>
      <c r="Q10" s="12"/>
      <c r="R10" s="17"/>
      <c r="S10" s="12"/>
      <c r="T10" s="17"/>
      <c r="U10" s="12"/>
    </row>
    <row r="11" spans="2:23" x14ac:dyDescent="0.2">
      <c r="B11" s="12">
        <v>1</v>
      </c>
      <c r="C11" s="2"/>
      <c r="D11" s="21" t="s">
        <v>3</v>
      </c>
      <c r="E11" s="12"/>
      <c r="F11" s="4">
        <v>178614.63954322794</v>
      </c>
      <c r="G11" s="22"/>
      <c r="H11" s="4">
        <v>184227.09469918563</v>
      </c>
      <c r="I11" s="22"/>
      <c r="J11" s="4">
        <v>189220.07446197749</v>
      </c>
      <c r="K11" s="22"/>
      <c r="L11" s="4">
        <v>189502.11573258229</v>
      </c>
      <c r="M11" s="22"/>
      <c r="N11" s="4">
        <v>189501.28124574586</v>
      </c>
      <c r="O11" s="22"/>
      <c r="P11" s="4">
        <v>184854.9213791817</v>
      </c>
      <c r="Q11" s="22"/>
      <c r="R11" s="4">
        <v>202276.85011228765</v>
      </c>
      <c r="S11" s="22"/>
      <c r="T11" s="4">
        <v>182842.34648098657</v>
      </c>
      <c r="U11" s="22"/>
    </row>
    <row r="12" spans="2:23" x14ac:dyDescent="0.2">
      <c r="B12" s="12">
        <f>MAX(B$11:B11)+1</f>
        <v>2</v>
      </c>
      <c r="C12" s="2"/>
      <c r="D12" s="21" t="s">
        <v>4</v>
      </c>
      <c r="E12" s="12"/>
      <c r="F12" s="4">
        <v>58823.80834176849</v>
      </c>
      <c r="G12" s="22"/>
      <c r="H12" s="4">
        <v>51634.311698556579</v>
      </c>
      <c r="I12" s="22"/>
      <c r="J12" s="4">
        <v>61455.014895996137</v>
      </c>
      <c r="K12" s="22"/>
      <c r="L12" s="4">
        <v>61608.631356228609</v>
      </c>
      <c r="M12" s="22"/>
      <c r="N12" s="4">
        <v>61619.104900289982</v>
      </c>
      <c r="O12" s="22"/>
      <c r="P12" s="4">
        <v>58210.535365205127</v>
      </c>
      <c r="Q12" s="22"/>
      <c r="R12" s="4">
        <v>63857.930251792364</v>
      </c>
      <c r="S12" s="22"/>
      <c r="T12" s="4">
        <v>55657.874262626494</v>
      </c>
      <c r="U12" s="22"/>
      <c r="W12" s="4"/>
    </row>
    <row r="13" spans="2:23" x14ac:dyDescent="0.2">
      <c r="B13" s="12">
        <f>MAX(B$11:B12)+1</f>
        <v>3</v>
      </c>
      <c r="C13" s="2"/>
      <c r="D13" s="21" t="s">
        <v>5</v>
      </c>
      <c r="E13" s="12"/>
      <c r="F13" s="4">
        <v>763.11788941941484</v>
      </c>
      <c r="G13" s="22"/>
      <c r="H13" s="4">
        <v>497.33896778048972</v>
      </c>
      <c r="I13" s="22"/>
      <c r="J13" s="4">
        <v>639.75186844299526</v>
      </c>
      <c r="K13" s="22"/>
      <c r="L13" s="4">
        <v>636.28544470286488</v>
      </c>
      <c r="M13" s="22"/>
      <c r="N13" s="4">
        <v>636.28691487770482</v>
      </c>
      <c r="O13" s="22"/>
      <c r="P13" s="4">
        <v>601.9212743551584</v>
      </c>
      <c r="Q13" s="22"/>
      <c r="R13" s="4">
        <v>673.86972248350423</v>
      </c>
      <c r="S13" s="22"/>
      <c r="T13" s="4">
        <v>578.32886572833411</v>
      </c>
      <c r="U13" s="22"/>
      <c r="W13" s="4"/>
    </row>
    <row r="14" spans="2:23" x14ac:dyDescent="0.2">
      <c r="B14" s="12">
        <f>MAX(B$11:B13)+1</f>
        <v>4</v>
      </c>
      <c r="C14" s="2"/>
      <c r="D14" s="21" t="s">
        <v>6</v>
      </c>
      <c r="E14" s="12"/>
      <c r="F14" s="4">
        <v>5693.7895686483598</v>
      </c>
      <c r="G14" s="22"/>
      <c r="H14" s="4">
        <v>5772.0698023119021</v>
      </c>
      <c r="I14" s="22"/>
      <c r="J14" s="4">
        <v>6011.3040477746681</v>
      </c>
      <c r="K14" s="22"/>
      <c r="L14" s="4">
        <v>5972.7494492614805</v>
      </c>
      <c r="M14" s="22"/>
      <c r="N14" s="4">
        <v>5965.8145025943031</v>
      </c>
      <c r="O14" s="22"/>
      <c r="P14" s="4">
        <v>5248.0690195421394</v>
      </c>
      <c r="Q14" s="22"/>
      <c r="R14" s="4">
        <v>5862.6055486448358</v>
      </c>
      <c r="S14" s="22"/>
      <c r="T14" s="4">
        <v>5086.6329052629899</v>
      </c>
      <c r="U14" s="22"/>
      <c r="W14" s="4"/>
    </row>
    <row r="15" spans="2:23" x14ac:dyDescent="0.2">
      <c r="B15" s="12">
        <f>MAX(B$11:B14)+1</f>
        <v>5</v>
      </c>
      <c r="C15" s="2"/>
      <c r="D15" s="21" t="s">
        <v>7</v>
      </c>
      <c r="E15" s="12"/>
      <c r="F15" s="4">
        <v>0</v>
      </c>
      <c r="G15" s="4"/>
      <c r="H15" s="4">
        <v>0</v>
      </c>
      <c r="I15" s="4"/>
      <c r="J15" s="4">
        <v>0</v>
      </c>
      <c r="K15" s="4"/>
      <c r="L15" s="4">
        <v>0</v>
      </c>
      <c r="M15" s="4"/>
      <c r="N15" s="4">
        <v>0</v>
      </c>
      <c r="O15" s="4"/>
      <c r="P15" s="4">
        <v>0</v>
      </c>
      <c r="Q15" s="4"/>
      <c r="R15" s="4">
        <v>0</v>
      </c>
      <c r="S15" s="4"/>
      <c r="T15" s="4">
        <v>0</v>
      </c>
      <c r="U15" s="4"/>
      <c r="W15" s="4"/>
    </row>
    <row r="16" spans="2:23" x14ac:dyDescent="0.2">
      <c r="B16" s="12">
        <f>MAX(B$11:B15)+1</f>
        <v>6</v>
      </c>
      <c r="C16" s="2"/>
      <c r="D16" s="21" t="s">
        <v>8</v>
      </c>
      <c r="E16" s="12"/>
      <c r="F16" s="4">
        <v>0</v>
      </c>
      <c r="G16" s="4"/>
      <c r="H16" s="4">
        <v>0</v>
      </c>
      <c r="I16" s="4"/>
      <c r="J16" s="4">
        <v>0</v>
      </c>
      <c r="K16" s="4"/>
      <c r="L16" s="4">
        <v>0</v>
      </c>
      <c r="M16" s="4"/>
      <c r="N16" s="4">
        <v>0</v>
      </c>
      <c r="O16" s="4"/>
      <c r="P16" s="4">
        <v>0</v>
      </c>
      <c r="Q16" s="4"/>
      <c r="R16" s="4">
        <v>0</v>
      </c>
      <c r="S16" s="4"/>
      <c r="T16" s="4">
        <v>0</v>
      </c>
      <c r="U16" s="4"/>
      <c r="W16" s="4"/>
    </row>
    <row r="17" spans="2:23" x14ac:dyDescent="0.2">
      <c r="B17" s="12">
        <f>MAX(B$11:B16)+1</f>
        <v>7</v>
      </c>
      <c r="C17" s="2"/>
      <c r="D17" s="21" t="s">
        <v>9</v>
      </c>
      <c r="E17" s="12"/>
      <c r="F17" s="4">
        <v>341.57787898728509</v>
      </c>
      <c r="G17" s="22"/>
      <c r="H17" s="4">
        <v>441.52624856769012</v>
      </c>
      <c r="I17" s="22"/>
      <c r="J17" s="4">
        <v>229.32934671137616</v>
      </c>
      <c r="K17" s="22"/>
      <c r="L17" s="4">
        <v>229.57012238412889</v>
      </c>
      <c r="M17" s="22"/>
      <c r="N17" s="4">
        <v>228.87523477754198</v>
      </c>
      <c r="O17" s="22"/>
      <c r="P17" s="4">
        <v>208.97439172304041</v>
      </c>
      <c r="Q17" s="22"/>
      <c r="R17" s="4">
        <v>211.21353258060537</v>
      </c>
      <c r="S17" s="22"/>
      <c r="T17" s="4">
        <v>222.25047768483765</v>
      </c>
      <c r="U17" s="22"/>
      <c r="W17" s="4"/>
    </row>
    <row r="18" spans="2:23" x14ac:dyDescent="0.2">
      <c r="B18" s="12">
        <f>MAX(B$11:B17)+1</f>
        <v>8</v>
      </c>
      <c r="C18" s="2"/>
      <c r="D18" s="21" t="s">
        <v>10</v>
      </c>
      <c r="E18" s="12"/>
      <c r="F18" s="4">
        <v>122.95659895830663</v>
      </c>
      <c r="G18" s="22"/>
      <c r="H18" s="4">
        <v>78.222573880830268</v>
      </c>
      <c r="I18" s="22"/>
      <c r="J18" s="4">
        <v>51.58856855523571</v>
      </c>
      <c r="K18" s="22"/>
      <c r="L18" s="4">
        <v>51.593198910265748</v>
      </c>
      <c r="M18" s="22"/>
      <c r="N18" s="4">
        <v>51.399794746946156</v>
      </c>
      <c r="O18" s="22"/>
      <c r="P18" s="4">
        <v>46.188443080800873</v>
      </c>
      <c r="Q18" s="22"/>
      <c r="R18" s="4">
        <v>47.702914739893671</v>
      </c>
      <c r="S18" s="22"/>
      <c r="T18" s="4">
        <v>49.032086492878008</v>
      </c>
      <c r="U18" s="22"/>
      <c r="W18" s="4"/>
    </row>
    <row r="19" spans="2:23" x14ac:dyDescent="0.2">
      <c r="B19" s="12">
        <f>MAX(B$11:B18)+1</f>
        <v>9</v>
      </c>
      <c r="C19" s="2"/>
      <c r="D19" s="21" t="s">
        <v>11</v>
      </c>
      <c r="E19" s="12"/>
      <c r="F19" s="4">
        <v>584.14884257721485</v>
      </c>
      <c r="G19" s="22"/>
      <c r="H19" s="4">
        <v>214.41179113816929</v>
      </c>
      <c r="I19" s="22"/>
      <c r="J19" s="4">
        <v>479.37857064456176</v>
      </c>
      <c r="K19" s="22"/>
      <c r="L19" s="4">
        <v>479.80414380739018</v>
      </c>
      <c r="M19" s="22"/>
      <c r="N19" s="4">
        <v>476.76909821597525</v>
      </c>
      <c r="O19" s="22"/>
      <c r="P19" s="4">
        <v>404.71661487595742</v>
      </c>
      <c r="Q19" s="22"/>
      <c r="R19" s="4">
        <v>416.4699600292434</v>
      </c>
      <c r="S19" s="22"/>
      <c r="T19" s="4">
        <v>426.65908902485529</v>
      </c>
      <c r="U19" s="22"/>
      <c r="W19" s="4"/>
    </row>
    <row r="20" spans="2:23" x14ac:dyDescent="0.2">
      <c r="B20" s="12">
        <f>MAX(B$11:B19)+1</f>
        <v>10</v>
      </c>
      <c r="C20" s="2"/>
      <c r="D20" s="21" t="s">
        <v>12</v>
      </c>
      <c r="E20" s="12"/>
      <c r="F20" s="4">
        <v>5168.0916729286218</v>
      </c>
      <c r="G20" s="22"/>
      <c r="H20" s="4">
        <v>4465.615238878052</v>
      </c>
      <c r="I20" s="22"/>
      <c r="J20" s="4">
        <v>4297.972049975042</v>
      </c>
      <c r="K20" s="22"/>
      <c r="L20" s="4">
        <v>4439.0509281794275</v>
      </c>
      <c r="M20" s="22"/>
      <c r="N20" s="4">
        <v>4433.681426232838</v>
      </c>
      <c r="O20" s="22"/>
      <c r="P20" s="4">
        <v>3565.5957570823298</v>
      </c>
      <c r="Q20" s="22"/>
      <c r="R20" s="4">
        <v>3731.2201673562363</v>
      </c>
      <c r="S20" s="22"/>
      <c r="T20" s="4">
        <v>3284.0539610727742</v>
      </c>
      <c r="U20" s="22"/>
      <c r="W20" s="4"/>
    </row>
    <row r="21" spans="2:23" x14ac:dyDescent="0.2">
      <c r="B21" s="12">
        <f>MAX(B$11:B20)+1</f>
        <v>11</v>
      </c>
      <c r="C21" s="2"/>
      <c r="D21" s="1" t="s">
        <v>37</v>
      </c>
      <c r="E21" s="12"/>
      <c r="F21" s="50">
        <f>SUM(F11:F20)</f>
        <v>250112.13033651561</v>
      </c>
      <c r="G21" s="20"/>
      <c r="H21" s="50">
        <f>SUM(H11:H20)</f>
        <v>247330.59102029935</v>
      </c>
      <c r="I21" s="20"/>
      <c r="J21" s="50">
        <f>SUM(J11:J20)</f>
        <v>262384.41381007753</v>
      </c>
      <c r="K21" s="20"/>
      <c r="L21" s="50">
        <f>SUM(L11:L20)</f>
        <v>262919.80037605646</v>
      </c>
      <c r="M21" s="20"/>
      <c r="N21" s="50">
        <f>SUM(N11:N20)</f>
        <v>262913.21311748115</v>
      </c>
      <c r="O21" s="20"/>
      <c r="P21" s="50">
        <f>SUM(P11:P20)</f>
        <v>253140.92224504627</v>
      </c>
      <c r="Q21" s="20"/>
      <c r="R21" s="50">
        <f>SUM(R11:R20)</f>
        <v>277077.86220991431</v>
      </c>
      <c r="S21" s="20"/>
      <c r="T21" s="50">
        <f>SUM(T11:T20)</f>
        <v>248147.17812887972</v>
      </c>
      <c r="U21" s="20"/>
      <c r="W21" s="4"/>
    </row>
    <row r="22" spans="2:23" x14ac:dyDescent="0.2">
      <c r="B22" s="12"/>
      <c r="C22" s="2"/>
      <c r="D22" s="21"/>
      <c r="E22" s="12"/>
      <c r="F22" s="4"/>
      <c r="G22" s="4"/>
      <c r="H22" s="4"/>
      <c r="I22" s="4"/>
      <c r="J22" s="4"/>
      <c r="K22" s="4"/>
      <c r="L22" s="4"/>
      <c r="M22" s="4"/>
      <c r="N22" s="4"/>
      <c r="O22" s="4"/>
      <c r="P22" s="4"/>
      <c r="Q22" s="4"/>
      <c r="R22" s="4"/>
      <c r="S22" s="4"/>
      <c r="T22" s="4"/>
      <c r="U22" s="4"/>
      <c r="W22" s="4"/>
    </row>
    <row r="23" spans="2:23" x14ac:dyDescent="0.2">
      <c r="B23" s="12"/>
      <c r="C23" s="2"/>
      <c r="D23" s="18" t="s">
        <v>40</v>
      </c>
      <c r="E23" s="12"/>
      <c r="F23" s="17"/>
      <c r="G23" s="12"/>
      <c r="H23" s="17"/>
      <c r="I23" s="12"/>
      <c r="J23" s="17"/>
      <c r="K23" s="12"/>
      <c r="L23" s="17"/>
      <c r="M23" s="12"/>
      <c r="N23" s="17"/>
      <c r="O23" s="12"/>
      <c r="P23" s="17"/>
      <c r="Q23" s="12"/>
      <c r="R23" s="17"/>
      <c r="S23" s="12"/>
      <c r="T23" s="17"/>
      <c r="U23" s="12"/>
      <c r="W23" s="4"/>
    </row>
    <row r="24" spans="2:23" x14ac:dyDescent="0.2">
      <c r="B24" s="12">
        <f>MAX(B$11:B23)+1</f>
        <v>12</v>
      </c>
      <c r="C24" s="2"/>
      <c r="D24" s="21" t="s">
        <v>3</v>
      </c>
      <c r="E24" s="12"/>
      <c r="F24" s="4">
        <v>902901.12421328726</v>
      </c>
      <c r="G24" s="22"/>
      <c r="H24" s="4">
        <v>933877.97448050196</v>
      </c>
      <c r="I24" s="22"/>
      <c r="J24" s="4">
        <v>951254.31749195664</v>
      </c>
      <c r="K24" s="22"/>
      <c r="L24" s="4">
        <v>952817.68556985504</v>
      </c>
      <c r="M24" s="22"/>
      <c r="N24" s="4">
        <v>952819.52346442547</v>
      </c>
      <c r="O24" s="22"/>
      <c r="P24" s="4">
        <v>950050.46149681858</v>
      </c>
      <c r="Q24" s="22"/>
      <c r="R24" s="4">
        <v>926969.98947260901</v>
      </c>
      <c r="S24" s="22"/>
      <c r="T24" s="4">
        <v>961803.68636349298</v>
      </c>
      <c r="U24" s="22"/>
      <c r="W24" s="4"/>
    </row>
    <row r="25" spans="2:23" x14ac:dyDescent="0.2">
      <c r="B25" s="12">
        <f>MAX(B$11:B24)+1</f>
        <v>13</v>
      </c>
      <c r="C25" s="2"/>
      <c r="D25" s="21" t="s">
        <v>4</v>
      </c>
      <c r="E25" s="12"/>
      <c r="F25" s="4">
        <v>404727.5210201866</v>
      </c>
      <c r="G25" s="22"/>
      <c r="H25" s="4">
        <v>353374.25086505082</v>
      </c>
      <c r="I25" s="22"/>
      <c r="J25" s="4">
        <v>350729.33003640152</v>
      </c>
      <c r="K25" s="22"/>
      <c r="L25" s="4">
        <v>351700.06596631976</v>
      </c>
      <c r="M25" s="22"/>
      <c r="N25" s="4">
        <v>351655.25988387631</v>
      </c>
      <c r="O25" s="22"/>
      <c r="P25" s="4">
        <v>344009.75391587469</v>
      </c>
      <c r="Q25" s="22"/>
      <c r="R25" s="4">
        <v>337538.3774943063</v>
      </c>
      <c r="S25" s="22"/>
      <c r="T25" s="4">
        <v>358625.53851304273</v>
      </c>
      <c r="U25" s="22"/>
      <c r="W25" s="4"/>
    </row>
    <row r="26" spans="2:23" x14ac:dyDescent="0.2">
      <c r="B26" s="12">
        <f>MAX(B$11:B25)+1</f>
        <v>14</v>
      </c>
      <c r="C26" s="2"/>
      <c r="D26" s="21" t="s">
        <v>5</v>
      </c>
      <c r="E26" s="12"/>
      <c r="F26" s="4">
        <v>1625.2982893018661</v>
      </c>
      <c r="G26" s="22"/>
      <c r="H26" s="4">
        <v>1097.7622466508969</v>
      </c>
      <c r="I26" s="22"/>
      <c r="J26" s="4">
        <v>1730.2932596072701</v>
      </c>
      <c r="K26" s="22"/>
      <c r="L26" s="4">
        <v>1722.0414623646025</v>
      </c>
      <c r="M26" s="22"/>
      <c r="N26" s="4">
        <v>1723.2247612418491</v>
      </c>
      <c r="O26" s="22"/>
      <c r="P26" s="4">
        <v>1780.5921193049517</v>
      </c>
      <c r="Q26" s="22"/>
      <c r="R26" s="4">
        <v>1765.9503258375614</v>
      </c>
      <c r="S26" s="22"/>
      <c r="T26" s="4">
        <v>1715.3441327296298</v>
      </c>
      <c r="U26" s="22"/>
      <c r="W26" s="4"/>
    </row>
    <row r="27" spans="2:23" x14ac:dyDescent="0.2">
      <c r="B27" s="12">
        <f>MAX(B$11:B26)+1</f>
        <v>15</v>
      </c>
      <c r="C27" s="2"/>
      <c r="D27" s="21" t="s">
        <v>6</v>
      </c>
      <c r="E27" s="12"/>
      <c r="F27" s="4">
        <v>31635.665229812374</v>
      </c>
      <c r="G27" s="22"/>
      <c r="H27" s="4">
        <v>32194.143276842118</v>
      </c>
      <c r="I27" s="22"/>
      <c r="J27" s="4">
        <v>34564.063219642172</v>
      </c>
      <c r="K27" s="22"/>
      <c r="L27" s="4">
        <v>34352.174609365968</v>
      </c>
      <c r="M27" s="22"/>
      <c r="N27" s="4">
        <v>34320.800353530394</v>
      </c>
      <c r="O27" s="22"/>
      <c r="P27" s="4">
        <v>35658.872044402902</v>
      </c>
      <c r="Q27" s="22"/>
      <c r="R27" s="4">
        <v>35408.890328969785</v>
      </c>
      <c r="S27" s="22"/>
      <c r="T27" s="4">
        <v>35240.168562296712</v>
      </c>
      <c r="U27" s="22"/>
      <c r="W27" s="4"/>
    </row>
    <row r="28" spans="2:23" x14ac:dyDescent="0.2">
      <c r="B28" s="12">
        <f>MAX(B$11:B27)+1</f>
        <v>16</v>
      </c>
      <c r="C28" s="2"/>
      <c r="D28" s="21" t="s">
        <v>7</v>
      </c>
      <c r="E28" s="12"/>
      <c r="F28" s="4">
        <v>6688.2751030744148</v>
      </c>
      <c r="G28" s="22"/>
      <c r="H28" s="4">
        <v>5522.506912096329</v>
      </c>
      <c r="I28" s="22"/>
      <c r="J28" s="4">
        <v>6374.875634440652</v>
      </c>
      <c r="K28" s="22"/>
      <c r="L28" s="4">
        <v>6315.3274466821285</v>
      </c>
      <c r="M28" s="22"/>
      <c r="N28" s="4">
        <v>6289.3407748121672</v>
      </c>
      <c r="O28" s="22"/>
      <c r="P28" s="4">
        <v>6607.39788983573</v>
      </c>
      <c r="Q28" s="22"/>
      <c r="R28" s="4">
        <v>6572.360796688904</v>
      </c>
      <c r="S28" s="22"/>
      <c r="T28" s="4">
        <v>7111.6063791017359</v>
      </c>
      <c r="U28" s="22"/>
      <c r="W28" s="4"/>
    </row>
    <row r="29" spans="2:23" x14ac:dyDescent="0.2">
      <c r="B29" s="12">
        <f>MAX(B$11:B28)+1</f>
        <v>17</v>
      </c>
      <c r="C29" s="2"/>
      <c r="D29" s="21" t="s">
        <v>8</v>
      </c>
      <c r="E29" s="12"/>
      <c r="F29" s="4">
        <v>12826.732203294579</v>
      </c>
      <c r="G29" s="22"/>
      <c r="H29" s="4">
        <v>13694.341692123286</v>
      </c>
      <c r="I29" s="22"/>
      <c r="J29" s="4">
        <v>13185.243101550008</v>
      </c>
      <c r="K29" s="22"/>
      <c r="L29" s="4">
        <v>13062.768445528314</v>
      </c>
      <c r="M29" s="22"/>
      <c r="N29" s="4">
        <v>13092.967714860466</v>
      </c>
      <c r="O29" s="22"/>
      <c r="P29" s="4">
        <v>12892.305811430224</v>
      </c>
      <c r="Q29" s="22"/>
      <c r="R29" s="4">
        <v>11784.51605106542</v>
      </c>
      <c r="S29" s="22"/>
      <c r="T29" s="4">
        <v>13010.545097195236</v>
      </c>
      <c r="U29" s="22"/>
      <c r="W29" s="4"/>
    </row>
    <row r="30" spans="2:23" x14ac:dyDescent="0.2">
      <c r="B30" s="12">
        <f>MAX(B$11:B29)+1</f>
        <v>18</v>
      </c>
      <c r="C30" s="2"/>
      <c r="D30" s="21" t="s">
        <v>9</v>
      </c>
      <c r="E30" s="12"/>
      <c r="F30" s="4">
        <v>1858.6391813011239</v>
      </c>
      <c r="G30" s="22"/>
      <c r="H30" s="4">
        <v>2440.6583606689319</v>
      </c>
      <c r="I30" s="22"/>
      <c r="J30" s="4">
        <v>1273.6087053466963</v>
      </c>
      <c r="K30" s="22"/>
      <c r="L30" s="4">
        <v>1273.8491540223856</v>
      </c>
      <c r="M30" s="22"/>
      <c r="N30" s="4">
        <v>1270.2383949590674</v>
      </c>
      <c r="O30" s="22"/>
      <c r="P30" s="4">
        <v>1298.5864056143992</v>
      </c>
      <c r="Q30" s="22"/>
      <c r="R30" s="4">
        <v>1322.846141128352</v>
      </c>
      <c r="S30" s="22"/>
      <c r="T30" s="4">
        <v>1254.3199639482689</v>
      </c>
      <c r="U30" s="22"/>
      <c r="W30" s="4"/>
    </row>
    <row r="31" spans="2:23" x14ac:dyDescent="0.2">
      <c r="B31" s="12">
        <f>MAX(B$11:B30)+1</f>
        <v>19</v>
      </c>
      <c r="C31" s="2"/>
      <c r="D31" s="21" t="s">
        <v>10</v>
      </c>
      <c r="E31" s="12"/>
      <c r="F31" s="4">
        <v>931.21033691523905</v>
      </c>
      <c r="G31" s="22"/>
      <c r="H31" s="4">
        <v>755.58442699475449</v>
      </c>
      <c r="I31" s="22"/>
      <c r="J31" s="4">
        <v>470.93279079675767</v>
      </c>
      <c r="K31" s="22"/>
      <c r="L31" s="4">
        <v>470.71546071146929</v>
      </c>
      <c r="M31" s="22"/>
      <c r="N31" s="4">
        <v>469.57022166733532</v>
      </c>
      <c r="O31" s="22"/>
      <c r="P31" s="4">
        <v>478.26403299917439</v>
      </c>
      <c r="Q31" s="22"/>
      <c r="R31" s="4">
        <v>488.45098886604052</v>
      </c>
      <c r="S31" s="22"/>
      <c r="T31" s="4">
        <v>458.31481847247858</v>
      </c>
      <c r="U31" s="22"/>
      <c r="W31" s="4"/>
    </row>
    <row r="32" spans="2:23" x14ac:dyDescent="0.2">
      <c r="B32" s="12">
        <f>MAX(B$11:B31)+1</f>
        <v>20</v>
      </c>
      <c r="C32" s="2"/>
      <c r="D32" s="21" t="s">
        <v>11</v>
      </c>
      <c r="E32" s="12"/>
      <c r="F32" s="4">
        <v>2364.2557818651649</v>
      </c>
      <c r="G32" s="22"/>
      <c r="H32" s="4">
        <v>901.07332235342483</v>
      </c>
      <c r="I32" s="22"/>
      <c r="J32" s="4">
        <v>1991.8871302543807</v>
      </c>
      <c r="K32" s="22"/>
      <c r="L32" s="4">
        <v>1997.8075586912712</v>
      </c>
      <c r="M32" s="22"/>
      <c r="N32" s="4">
        <v>1973.304680608338</v>
      </c>
      <c r="O32" s="22"/>
      <c r="P32" s="4">
        <v>2068.0468320087543</v>
      </c>
      <c r="Q32" s="22"/>
      <c r="R32" s="4">
        <v>2143.4335064822462</v>
      </c>
      <c r="S32" s="22"/>
      <c r="T32" s="4">
        <v>2000.4459950280573</v>
      </c>
      <c r="U32" s="22"/>
      <c r="W32" s="4"/>
    </row>
    <row r="33" spans="2:23" x14ac:dyDescent="0.2">
      <c r="B33" s="12">
        <f>MAX(B$11:B32)+1</f>
        <v>21</v>
      </c>
      <c r="C33" s="2"/>
      <c r="D33" s="1" t="s">
        <v>41</v>
      </c>
      <c r="E33" s="12"/>
      <c r="F33" s="50">
        <f>SUM(F24:F32)</f>
        <v>1365558.7213590385</v>
      </c>
      <c r="G33" s="20"/>
      <c r="H33" s="50">
        <f>SUM(H24:H32)</f>
        <v>1343858.2955832826</v>
      </c>
      <c r="I33" s="20"/>
      <c r="J33" s="50">
        <f>SUM(J24:J32)</f>
        <v>1361574.5513699963</v>
      </c>
      <c r="K33" s="20"/>
      <c r="L33" s="50">
        <f>SUM(L24:L32)</f>
        <v>1363712.4356735407</v>
      </c>
      <c r="M33" s="20"/>
      <c r="N33" s="50">
        <f>SUM(N24:N32)</f>
        <v>1363614.2302499819</v>
      </c>
      <c r="O33" s="20"/>
      <c r="P33" s="50">
        <f>SUM(P24:P32)</f>
        <v>1354844.2805482897</v>
      </c>
      <c r="Q33" s="20"/>
      <c r="R33" s="50">
        <f>SUM(R24:R32)</f>
        <v>1323994.8151059537</v>
      </c>
      <c r="S33" s="20"/>
      <c r="T33" s="50">
        <f>SUM(T24:T32)</f>
        <v>1381219.9698253078</v>
      </c>
      <c r="U33" s="20"/>
      <c r="W33" s="4"/>
    </row>
    <row r="34" spans="2:23" x14ac:dyDescent="0.2">
      <c r="B34" s="12"/>
      <c r="C34" s="2"/>
      <c r="D34" s="21"/>
      <c r="E34" s="12"/>
      <c r="F34" s="4"/>
      <c r="G34" s="4"/>
      <c r="H34" s="4"/>
      <c r="I34" s="4"/>
      <c r="J34" s="4"/>
      <c r="K34" s="4"/>
      <c r="L34" s="4"/>
      <c r="M34" s="4"/>
      <c r="N34" s="4"/>
      <c r="O34" s="4"/>
      <c r="P34" s="4"/>
      <c r="Q34" s="4"/>
      <c r="R34" s="4"/>
      <c r="S34" s="4"/>
      <c r="T34" s="4"/>
      <c r="U34" s="4"/>
      <c r="W34" s="4"/>
    </row>
    <row r="35" spans="2:23" x14ac:dyDescent="0.2">
      <c r="B35" s="12">
        <f>MAX(B$11:B34)+1</f>
        <v>22</v>
      </c>
      <c r="C35" s="2"/>
      <c r="D35" s="1" t="s">
        <v>48</v>
      </c>
      <c r="E35" s="12"/>
      <c r="F35" s="50">
        <f>F21+F33</f>
        <v>1615670.8516955541</v>
      </c>
      <c r="G35" s="20"/>
      <c r="H35" s="50">
        <f>H21+H33</f>
        <v>1591188.886603582</v>
      </c>
      <c r="I35" s="20"/>
      <c r="J35" s="50">
        <f>J21+J33</f>
        <v>1623958.9651800739</v>
      </c>
      <c r="K35" s="20"/>
      <c r="L35" s="50">
        <f>L21+L33</f>
        <v>1626632.2360495972</v>
      </c>
      <c r="M35" s="20"/>
      <c r="N35" s="50">
        <f>N21+N33</f>
        <v>1626527.4433674631</v>
      </c>
      <c r="O35" s="20"/>
      <c r="P35" s="50">
        <f>P21+P33</f>
        <v>1607985.202793336</v>
      </c>
      <c r="Q35" s="20"/>
      <c r="R35" s="50">
        <f>R21+R33</f>
        <v>1601072.677315868</v>
      </c>
      <c r="S35" s="20"/>
      <c r="T35" s="50">
        <f>T21+T33</f>
        <v>1629367.1479541876</v>
      </c>
      <c r="U35" s="20"/>
    </row>
    <row r="36" spans="2:23" x14ac:dyDescent="0.2">
      <c r="B36" s="12"/>
      <c r="C36" s="2"/>
      <c r="D36" s="21"/>
      <c r="E36" s="12"/>
      <c r="F36" s="4"/>
      <c r="G36" s="4"/>
      <c r="H36" s="4"/>
      <c r="I36" s="4"/>
      <c r="J36" s="4"/>
      <c r="K36" s="4"/>
      <c r="L36" s="4"/>
      <c r="M36" s="4"/>
      <c r="N36" s="4"/>
      <c r="O36" s="4"/>
      <c r="P36" s="4"/>
      <c r="Q36" s="4"/>
      <c r="R36" s="4"/>
      <c r="S36" s="4"/>
      <c r="T36" s="4"/>
      <c r="U36" s="4"/>
    </row>
    <row r="37" spans="2:23" x14ac:dyDescent="0.2">
      <c r="B37" s="12"/>
      <c r="C37" s="2"/>
      <c r="D37" s="21"/>
      <c r="E37" s="12"/>
      <c r="F37" s="4"/>
      <c r="G37" s="4"/>
      <c r="H37" s="4"/>
      <c r="I37" s="4"/>
      <c r="J37" s="4"/>
      <c r="K37" s="4"/>
      <c r="L37" s="4"/>
      <c r="M37" s="4"/>
      <c r="N37" s="4"/>
      <c r="O37" s="4"/>
      <c r="P37" s="4"/>
      <c r="Q37" s="4"/>
      <c r="R37" s="4"/>
      <c r="S37" s="4"/>
      <c r="T37" s="4"/>
      <c r="U37" s="4"/>
    </row>
    <row r="38" spans="2:23" x14ac:dyDescent="0.2">
      <c r="B38" s="12"/>
      <c r="C38" s="2"/>
      <c r="D38" s="18" t="s">
        <v>49</v>
      </c>
      <c r="E38" s="12"/>
      <c r="F38" s="17"/>
      <c r="G38" s="12"/>
      <c r="H38" s="12"/>
      <c r="I38" s="12"/>
      <c r="J38" s="12"/>
      <c r="K38" s="12"/>
      <c r="L38" s="12"/>
      <c r="M38" s="12"/>
      <c r="N38" s="12"/>
      <c r="O38" s="12"/>
      <c r="P38" s="12"/>
      <c r="Q38" s="12"/>
      <c r="R38" s="12"/>
      <c r="S38" s="12"/>
      <c r="T38" s="12"/>
      <c r="U38" s="12"/>
    </row>
    <row r="39" spans="2:23" x14ac:dyDescent="0.2">
      <c r="B39" s="12"/>
      <c r="C39" s="2"/>
      <c r="D39" s="21"/>
      <c r="E39" s="12"/>
      <c r="F39" s="4"/>
      <c r="G39" s="4"/>
      <c r="H39" s="4"/>
      <c r="I39" s="4"/>
      <c r="J39" s="4"/>
      <c r="K39" s="4"/>
      <c r="L39" s="4"/>
      <c r="M39" s="4"/>
      <c r="N39" s="4"/>
      <c r="O39" s="4"/>
      <c r="P39" s="4"/>
      <c r="Q39" s="4"/>
      <c r="R39" s="4"/>
      <c r="S39" s="4"/>
      <c r="T39" s="4"/>
      <c r="U39" s="4"/>
    </row>
    <row r="40" spans="2:23" x14ac:dyDescent="0.2">
      <c r="B40" s="12"/>
      <c r="C40" s="2"/>
      <c r="D40" s="18" t="s">
        <v>34</v>
      </c>
      <c r="E40" s="12"/>
      <c r="F40" s="19"/>
      <c r="G40" s="20"/>
      <c r="H40" s="20"/>
      <c r="I40" s="20"/>
      <c r="J40" s="20"/>
      <c r="K40" s="20"/>
      <c r="L40" s="20"/>
      <c r="M40" s="20"/>
      <c r="N40" s="20"/>
      <c r="O40" s="20"/>
      <c r="P40" s="20"/>
      <c r="Q40" s="20"/>
      <c r="R40" s="20"/>
      <c r="S40" s="20"/>
      <c r="T40" s="20"/>
      <c r="U40" s="20"/>
    </row>
    <row r="41" spans="2:23" x14ac:dyDescent="0.2">
      <c r="B41" s="12">
        <f>MAX(B$11:B40)+1</f>
        <v>23</v>
      </c>
      <c r="C41" s="2"/>
      <c r="D41" s="21" t="s">
        <v>73</v>
      </c>
      <c r="E41" s="12"/>
      <c r="F41" s="4">
        <v>99820.979111702894</v>
      </c>
      <c r="G41" s="22"/>
      <c r="H41" s="4">
        <v>101479.39782853247</v>
      </c>
      <c r="I41" s="22"/>
      <c r="J41" s="4">
        <v>80180.966941918901</v>
      </c>
      <c r="K41" s="22"/>
      <c r="L41" s="4">
        <v>80319.285817009368</v>
      </c>
      <c r="M41" s="22"/>
      <c r="N41" s="4">
        <v>80312.906308970007</v>
      </c>
      <c r="O41" s="22"/>
      <c r="P41" s="4">
        <v>77923.663942805098</v>
      </c>
      <c r="Q41" s="22"/>
      <c r="R41" s="4">
        <v>85480.687641793149</v>
      </c>
      <c r="S41" s="22"/>
      <c r="T41" s="4">
        <v>79438.059193345383</v>
      </c>
      <c r="U41" s="22"/>
    </row>
    <row r="42" spans="2:23" x14ac:dyDescent="0.2">
      <c r="B42" s="12">
        <f>MAX(B$11:B41)+1</f>
        <v>24</v>
      </c>
      <c r="C42" s="2"/>
      <c r="D42" s="21" t="s">
        <v>74</v>
      </c>
      <c r="E42" s="12"/>
      <c r="F42" s="4">
        <v>11632.28926300616</v>
      </c>
      <c r="G42" s="22"/>
      <c r="H42" s="4">
        <v>10780.80482278519</v>
      </c>
      <c r="I42" s="22"/>
      <c r="J42" s="4">
        <v>8918.7634936529776</v>
      </c>
      <c r="K42" s="22"/>
      <c r="L42" s="4">
        <v>8945.6530529425181</v>
      </c>
      <c r="M42" s="22"/>
      <c r="N42" s="4">
        <v>8944.0238298420063</v>
      </c>
      <c r="O42" s="22"/>
      <c r="P42" s="4">
        <v>8294.8818971440269</v>
      </c>
      <c r="Q42" s="22"/>
      <c r="R42" s="4">
        <v>8996.4591540999118</v>
      </c>
      <c r="S42" s="22"/>
      <c r="T42" s="4">
        <v>9145.3662597594648</v>
      </c>
      <c r="U42" s="22"/>
    </row>
    <row r="43" spans="2:23" x14ac:dyDescent="0.2">
      <c r="B43" s="12">
        <f>MAX(B$11:B42)+1</f>
        <v>25</v>
      </c>
      <c r="C43" s="2"/>
      <c r="D43" s="21" t="s">
        <v>75</v>
      </c>
      <c r="E43" s="12"/>
      <c r="F43" s="4">
        <v>11169.586663392196</v>
      </c>
      <c r="G43" s="22"/>
      <c r="H43" s="4">
        <v>7020.9759260210176</v>
      </c>
      <c r="I43" s="22"/>
      <c r="J43" s="4">
        <v>6668.6997454657703</v>
      </c>
      <c r="K43" s="22"/>
      <c r="L43" s="4">
        <v>6554.6607993511316</v>
      </c>
      <c r="M43" s="22"/>
      <c r="N43" s="4">
        <v>6614.8651524700863</v>
      </c>
      <c r="O43" s="22"/>
      <c r="P43" s="4">
        <v>6496.113686015181</v>
      </c>
      <c r="Q43" s="22"/>
      <c r="R43" s="4">
        <v>7114.5111135694879</v>
      </c>
      <c r="S43" s="22"/>
      <c r="T43" s="4">
        <v>6506.1750217130739</v>
      </c>
      <c r="U43" s="22"/>
    </row>
    <row r="44" spans="2:23" x14ac:dyDescent="0.2">
      <c r="B44" s="12">
        <f>MAX(B$11:B43)+1</f>
        <v>26</v>
      </c>
      <c r="C44" s="2"/>
      <c r="D44" s="21" t="s">
        <v>76</v>
      </c>
      <c r="E44" s="12"/>
      <c r="F44" s="4">
        <v>1232.3676131459376</v>
      </c>
      <c r="G44" s="22"/>
      <c r="H44" s="4">
        <v>663.88613895915353</v>
      </c>
      <c r="I44" s="22"/>
      <c r="J44" s="4">
        <v>291.64002518273918</v>
      </c>
      <c r="K44" s="22"/>
      <c r="L44" s="4">
        <v>291.61105130771216</v>
      </c>
      <c r="M44" s="22"/>
      <c r="N44" s="4">
        <v>291.57879732971281</v>
      </c>
      <c r="O44" s="22"/>
      <c r="P44" s="4">
        <v>289.9271872255004</v>
      </c>
      <c r="Q44" s="22"/>
      <c r="R44" s="4">
        <v>328.14176925890331</v>
      </c>
      <c r="S44" s="22"/>
      <c r="T44" s="4">
        <v>274.08586932470888</v>
      </c>
      <c r="U44" s="22"/>
    </row>
    <row r="45" spans="2:23" x14ac:dyDescent="0.2">
      <c r="B45" s="12">
        <f>MAX(B$11:B44)+1</f>
        <v>27</v>
      </c>
      <c r="C45" s="2"/>
      <c r="D45" s="21" t="s">
        <v>77</v>
      </c>
      <c r="E45" s="12"/>
      <c r="F45" s="4">
        <v>1432.1315120984389</v>
      </c>
      <c r="G45" s="22"/>
      <c r="H45" s="4">
        <v>931.44222595808867</v>
      </c>
      <c r="I45" s="22"/>
      <c r="J45" s="4">
        <v>789.05650783881242</v>
      </c>
      <c r="K45" s="22"/>
      <c r="L45" s="4">
        <v>796.03054735522744</v>
      </c>
      <c r="M45" s="22"/>
      <c r="N45" s="4">
        <v>795.95807542229818</v>
      </c>
      <c r="O45" s="22"/>
      <c r="P45" s="4">
        <v>782.25771917592078</v>
      </c>
      <c r="Q45" s="22"/>
      <c r="R45" s="4">
        <v>883.15247499729435</v>
      </c>
      <c r="S45" s="22"/>
      <c r="T45" s="4">
        <v>791.34349405310286</v>
      </c>
      <c r="U45" s="22"/>
    </row>
    <row r="46" spans="2:23" x14ac:dyDescent="0.2">
      <c r="B46" s="12">
        <f>MAX(B$11:B45)+1</f>
        <v>28</v>
      </c>
      <c r="C46" s="2"/>
      <c r="D46" s="21" t="s">
        <v>78</v>
      </c>
      <c r="E46" s="12"/>
      <c r="F46" s="4">
        <v>63760.390095825198</v>
      </c>
      <c r="G46" s="22"/>
      <c r="H46" s="4">
        <v>63862.066253558231</v>
      </c>
      <c r="I46" s="22"/>
      <c r="J46" s="4">
        <v>53661.953825840617</v>
      </c>
      <c r="K46" s="22"/>
      <c r="L46" s="4">
        <v>53753.909429523228</v>
      </c>
      <c r="M46" s="22"/>
      <c r="N46" s="4">
        <v>53750.508033148042</v>
      </c>
      <c r="O46" s="22"/>
      <c r="P46" s="4">
        <v>52175.236915570524</v>
      </c>
      <c r="Q46" s="22"/>
      <c r="R46" s="4">
        <v>57333.202519142134</v>
      </c>
      <c r="S46" s="22"/>
      <c r="T46" s="4">
        <v>53145.957236282084</v>
      </c>
      <c r="U46" s="22"/>
    </row>
    <row r="47" spans="2:23" x14ac:dyDescent="0.2">
      <c r="B47" s="12">
        <f>MAX(B$11:B46)+1</f>
        <v>29</v>
      </c>
      <c r="C47" s="2"/>
      <c r="D47" s="21" t="s">
        <v>79</v>
      </c>
      <c r="E47" s="12"/>
      <c r="F47" s="4">
        <v>6659.6268613063221</v>
      </c>
      <c r="G47" s="22"/>
      <c r="H47" s="4">
        <v>6029.2751698296324</v>
      </c>
      <c r="I47" s="22"/>
      <c r="J47" s="4">
        <v>6130.528415170189</v>
      </c>
      <c r="K47" s="22"/>
      <c r="L47" s="4">
        <v>6147.5806761235144</v>
      </c>
      <c r="M47" s="22"/>
      <c r="N47" s="4">
        <v>6147.7245993216811</v>
      </c>
      <c r="O47" s="22"/>
      <c r="P47" s="4">
        <v>5741.989196258357</v>
      </c>
      <c r="Q47" s="22"/>
      <c r="R47" s="4">
        <v>6230.7900793138797</v>
      </c>
      <c r="S47" s="22"/>
      <c r="T47" s="4">
        <v>6308.1493796814402</v>
      </c>
      <c r="U47" s="22"/>
    </row>
    <row r="48" spans="2:23" x14ac:dyDescent="0.2">
      <c r="B48" s="12">
        <f>MAX(B$11:B47)+1</f>
        <v>30</v>
      </c>
      <c r="C48" s="2"/>
      <c r="D48" s="21" t="s">
        <v>80</v>
      </c>
      <c r="E48" s="12"/>
      <c r="F48" s="4">
        <v>2401.807480083603</v>
      </c>
      <c r="G48" s="22"/>
      <c r="H48" s="4">
        <v>1442.9882565838313</v>
      </c>
      <c r="I48" s="22"/>
      <c r="J48" s="4">
        <v>1674.117464593201</v>
      </c>
      <c r="K48" s="22"/>
      <c r="L48" s="4">
        <v>1667.8269192776936</v>
      </c>
      <c r="M48" s="22"/>
      <c r="N48" s="4">
        <v>1668.0265198677987</v>
      </c>
      <c r="O48" s="22"/>
      <c r="P48" s="4">
        <v>1497.2061646409202</v>
      </c>
      <c r="Q48" s="22"/>
      <c r="R48" s="4">
        <v>1670.1760610171677</v>
      </c>
      <c r="S48" s="22"/>
      <c r="T48" s="4">
        <v>1485.4983693934716</v>
      </c>
      <c r="U48" s="22"/>
    </row>
    <row r="49" spans="2:21" x14ac:dyDescent="0.2">
      <c r="B49" s="12">
        <f>MAX(B$11:B48)+1</f>
        <v>31</v>
      </c>
      <c r="C49" s="2"/>
      <c r="D49" s="21" t="s">
        <v>81</v>
      </c>
      <c r="E49" s="12"/>
      <c r="F49" s="4">
        <v>2718.8883119109973</v>
      </c>
      <c r="G49" s="22"/>
      <c r="H49" s="4">
        <v>1374.4063371033496</v>
      </c>
      <c r="I49" s="22"/>
      <c r="J49" s="4">
        <v>461.21398427438015</v>
      </c>
      <c r="K49" s="22"/>
      <c r="L49" s="4">
        <v>461.22638968364419</v>
      </c>
      <c r="M49" s="22"/>
      <c r="N49" s="4">
        <v>460.79109541421013</v>
      </c>
      <c r="O49" s="22"/>
      <c r="P49" s="4">
        <v>449.62190547164414</v>
      </c>
      <c r="Q49" s="22"/>
      <c r="R49" s="4">
        <v>513.36304603796304</v>
      </c>
      <c r="S49" s="22"/>
      <c r="T49" s="4">
        <v>396.98129156990257</v>
      </c>
      <c r="U49" s="22"/>
    </row>
    <row r="50" spans="2:21" x14ac:dyDescent="0.2">
      <c r="B50" s="12">
        <f>MAX(B$11:B49)+1</f>
        <v>32</v>
      </c>
      <c r="C50" s="2"/>
      <c r="D50" s="21" t="s">
        <v>82</v>
      </c>
      <c r="E50" s="12"/>
      <c r="F50" s="4">
        <v>7285.2276295586862</v>
      </c>
      <c r="G50" s="22"/>
      <c r="H50" s="4">
        <v>4536.7005282636355</v>
      </c>
      <c r="I50" s="22"/>
      <c r="J50" s="4">
        <v>3462.7795210883055</v>
      </c>
      <c r="K50" s="22"/>
      <c r="L50" s="4">
        <v>3456.5952610381369</v>
      </c>
      <c r="M50" s="22"/>
      <c r="N50" s="4">
        <v>3461.0327021659596</v>
      </c>
      <c r="O50" s="22"/>
      <c r="P50" s="4">
        <v>3406.470824524728</v>
      </c>
      <c r="Q50" s="22"/>
      <c r="R50" s="4">
        <v>4138.5736312563358</v>
      </c>
      <c r="S50" s="22"/>
      <c r="T50" s="4">
        <v>3440.4122339223522</v>
      </c>
      <c r="U50" s="22"/>
    </row>
    <row r="51" spans="2:21" x14ac:dyDescent="0.2">
      <c r="B51" s="12">
        <f>MAX(B$11:B50)+1</f>
        <v>33</v>
      </c>
      <c r="C51" s="2"/>
      <c r="D51" s="1" t="s">
        <v>36</v>
      </c>
      <c r="E51" s="12"/>
      <c r="F51" s="50">
        <f>SUM(F41:F50)</f>
        <v>208113.2945420304</v>
      </c>
      <c r="G51" s="20"/>
      <c r="H51" s="50">
        <f>SUM(H41:H50)</f>
        <v>198121.9434875946</v>
      </c>
      <c r="I51" s="20"/>
      <c r="J51" s="50">
        <f>SUM(J41:J50)</f>
        <v>162239.71992502591</v>
      </c>
      <c r="K51" s="20"/>
      <c r="L51" s="50">
        <f>SUM(L41:L50)</f>
        <v>162394.37994361218</v>
      </c>
      <c r="M51" s="20"/>
      <c r="N51" s="50">
        <f>SUM(N41:N50)</f>
        <v>162447.41511395178</v>
      </c>
      <c r="O51" s="20"/>
      <c r="P51" s="50">
        <f>SUM(P41:P50)</f>
        <v>157057.3694388319</v>
      </c>
      <c r="Q51" s="20"/>
      <c r="R51" s="50">
        <f>SUM(R41:R50)</f>
        <v>172689.05749048622</v>
      </c>
      <c r="S51" s="20"/>
      <c r="T51" s="50">
        <f>SUM(T41:T50)</f>
        <v>160932.02834904499</v>
      </c>
      <c r="U51" s="20"/>
    </row>
    <row r="52" spans="2:21" x14ac:dyDescent="0.2">
      <c r="B52" s="12"/>
      <c r="C52" s="2"/>
      <c r="E52" s="12"/>
      <c r="F52" s="23"/>
      <c r="G52" s="20"/>
      <c r="H52" s="23"/>
      <c r="I52" s="20"/>
      <c r="J52" s="23"/>
      <c r="K52" s="20"/>
      <c r="L52" s="23"/>
      <c r="M52" s="20"/>
      <c r="N52" s="23"/>
      <c r="O52" s="20"/>
      <c r="P52" s="23"/>
      <c r="Q52" s="20"/>
      <c r="R52" s="23"/>
      <c r="S52" s="20"/>
      <c r="T52" s="23"/>
      <c r="U52" s="20"/>
    </row>
    <row r="53" spans="2:21" x14ac:dyDescent="0.2">
      <c r="B53" s="12"/>
      <c r="C53" s="2"/>
      <c r="D53" s="18" t="s">
        <v>35</v>
      </c>
      <c r="E53" s="12"/>
      <c r="F53" s="20"/>
      <c r="G53" s="20"/>
      <c r="H53" s="20"/>
      <c r="I53" s="20"/>
      <c r="J53" s="20"/>
      <c r="K53" s="20"/>
      <c r="L53" s="20"/>
      <c r="M53" s="20"/>
      <c r="N53" s="20"/>
      <c r="O53" s="20"/>
      <c r="P53" s="20"/>
      <c r="Q53" s="20"/>
      <c r="R53" s="20"/>
      <c r="S53" s="20"/>
      <c r="T53" s="20"/>
      <c r="U53" s="20"/>
    </row>
    <row r="54" spans="2:21" x14ac:dyDescent="0.2">
      <c r="B54" s="12">
        <f>MAX(B$11:B53)+1</f>
        <v>34</v>
      </c>
      <c r="C54" s="2"/>
      <c r="D54" s="21" t="s">
        <v>73</v>
      </c>
      <c r="E54" s="12"/>
      <c r="F54" s="4">
        <v>73800.898817571069</v>
      </c>
      <c r="G54" s="22"/>
      <c r="H54" s="4">
        <v>74897.593565773219</v>
      </c>
      <c r="I54" s="22"/>
      <c r="J54" s="4">
        <v>66489.372770207032</v>
      </c>
      <c r="K54" s="22"/>
      <c r="L54" s="4">
        <v>66592.532421818891</v>
      </c>
      <c r="M54" s="22"/>
      <c r="N54" s="4">
        <v>66595.050459741135</v>
      </c>
      <c r="O54" s="22"/>
      <c r="P54" s="4">
        <v>64835.671750123736</v>
      </c>
      <c r="Q54" s="22"/>
      <c r="R54" s="4">
        <v>71144.435709691694</v>
      </c>
      <c r="S54" s="22"/>
      <c r="T54" s="4">
        <v>64004.262030552163</v>
      </c>
      <c r="U54" s="22"/>
    </row>
    <row r="55" spans="2:21" x14ac:dyDescent="0.2">
      <c r="B55" s="12">
        <f>MAX(B$11:B54)+1</f>
        <v>35</v>
      </c>
      <c r="C55" s="2"/>
      <c r="D55" s="21" t="s">
        <v>74</v>
      </c>
      <c r="E55" s="12"/>
      <c r="F55" s="4">
        <v>11249.259255353323</v>
      </c>
      <c r="G55" s="22"/>
      <c r="H55" s="4">
        <v>10419.598041813266</v>
      </c>
      <c r="I55" s="22"/>
      <c r="J55" s="4">
        <v>7383.698922507424</v>
      </c>
      <c r="K55" s="22"/>
      <c r="L55" s="4">
        <v>7408.8920797868577</v>
      </c>
      <c r="M55" s="22"/>
      <c r="N55" s="4">
        <v>7405.1191940534663</v>
      </c>
      <c r="O55" s="22"/>
      <c r="P55" s="4">
        <v>6786.2013792768348</v>
      </c>
      <c r="Q55" s="22"/>
      <c r="R55" s="4">
        <v>7361.4505828576457</v>
      </c>
      <c r="S55" s="22"/>
      <c r="T55" s="4">
        <v>6362.7278288094576</v>
      </c>
      <c r="U55" s="22"/>
    </row>
    <row r="56" spans="2:21" x14ac:dyDescent="0.2">
      <c r="B56" s="12">
        <f>MAX(B$11:B55)+1</f>
        <v>36</v>
      </c>
      <c r="C56" s="2"/>
      <c r="D56" s="21" t="s">
        <v>75</v>
      </c>
      <c r="E56" s="12"/>
      <c r="F56" s="4">
        <v>17210.784322829328</v>
      </c>
      <c r="G56" s="22"/>
      <c r="H56" s="4">
        <v>10444.454270825632</v>
      </c>
      <c r="I56" s="22"/>
      <c r="J56" s="4">
        <v>9115.7043610563305</v>
      </c>
      <c r="K56" s="22"/>
      <c r="L56" s="4">
        <v>9060.8196843569585</v>
      </c>
      <c r="M56" s="22"/>
      <c r="N56" s="4">
        <v>9068.9160210266346</v>
      </c>
      <c r="O56" s="22"/>
      <c r="P56" s="4">
        <v>8603.8287126052364</v>
      </c>
      <c r="Q56" s="22"/>
      <c r="R56" s="4">
        <v>10499.015131348515</v>
      </c>
      <c r="S56" s="22"/>
      <c r="T56" s="4">
        <v>8614.7294782227345</v>
      </c>
      <c r="U56" s="22"/>
    </row>
    <row r="57" spans="2:21" x14ac:dyDescent="0.2">
      <c r="B57" s="12">
        <f>MAX(B$11:B56)+1</f>
        <v>37</v>
      </c>
      <c r="C57" s="2"/>
      <c r="D57" s="21" t="s">
        <v>76</v>
      </c>
      <c r="E57" s="12"/>
      <c r="F57" s="4">
        <v>1121.8237880483866</v>
      </c>
      <c r="G57" s="22"/>
      <c r="H57" s="4">
        <v>581.28410830681048</v>
      </c>
      <c r="I57" s="22"/>
      <c r="J57" s="4">
        <v>1129.5890238588636</v>
      </c>
      <c r="K57" s="22"/>
      <c r="L57" s="4">
        <v>1129.5334715881322</v>
      </c>
      <c r="M57" s="22"/>
      <c r="N57" s="4">
        <v>1129.5152032560716</v>
      </c>
      <c r="O57" s="22"/>
      <c r="P57" s="4">
        <v>1127.500799338264</v>
      </c>
      <c r="Q57" s="22"/>
      <c r="R57" s="4">
        <v>1323.5644902824188</v>
      </c>
      <c r="S57" s="22"/>
      <c r="T57" s="4">
        <v>1131.3155401969002</v>
      </c>
      <c r="U57" s="22"/>
    </row>
    <row r="58" spans="2:21" x14ac:dyDescent="0.2">
      <c r="B58" s="12">
        <f>MAX(B$11:B57)+1</f>
        <v>38</v>
      </c>
      <c r="C58" s="2"/>
      <c r="D58" s="21" t="s">
        <v>77</v>
      </c>
      <c r="E58" s="12"/>
      <c r="F58" s="4">
        <v>3048.1154364630415</v>
      </c>
      <c r="G58" s="22"/>
      <c r="H58" s="4">
        <v>2002.9012395976172</v>
      </c>
      <c r="I58" s="22"/>
      <c r="J58" s="4">
        <v>1731.0019261669404</v>
      </c>
      <c r="K58" s="22"/>
      <c r="L58" s="4">
        <v>1746.1992083900836</v>
      </c>
      <c r="M58" s="22"/>
      <c r="N58" s="4">
        <v>1746.0412832140948</v>
      </c>
      <c r="O58" s="22"/>
      <c r="P58" s="4">
        <v>1716.1865369162372</v>
      </c>
      <c r="Q58" s="22"/>
      <c r="R58" s="4">
        <v>1936.0485086534975</v>
      </c>
      <c r="S58" s="22"/>
      <c r="T58" s="4">
        <v>1735.9855479054183</v>
      </c>
      <c r="U58" s="22"/>
    </row>
    <row r="59" spans="2:21" x14ac:dyDescent="0.2">
      <c r="B59" s="12">
        <f>MAX(B$11:B58)+1</f>
        <v>39</v>
      </c>
      <c r="C59" s="2"/>
      <c r="D59" s="1" t="s">
        <v>37</v>
      </c>
      <c r="E59" s="12"/>
      <c r="F59" s="50">
        <f>SUM(F54:F58)</f>
        <v>106430.88162026514</v>
      </c>
      <c r="G59" s="20"/>
      <c r="H59" s="50">
        <f>SUM(H54:H58)</f>
        <v>98345.831226316543</v>
      </c>
      <c r="I59" s="20"/>
      <c r="J59" s="50">
        <f>SUM(J54:J58)</f>
        <v>85849.367003796579</v>
      </c>
      <c r="K59" s="20"/>
      <c r="L59" s="50">
        <f>SUM(L54:L58)</f>
        <v>85937.976865940931</v>
      </c>
      <c r="M59" s="20"/>
      <c r="N59" s="50">
        <f>SUM(N54:N58)</f>
        <v>85944.642161291398</v>
      </c>
      <c r="O59" s="20"/>
      <c r="P59" s="50">
        <f>SUM(P54:P58)</f>
        <v>83069.389178260302</v>
      </c>
      <c r="Q59" s="20"/>
      <c r="R59" s="50">
        <f>SUM(R54:R58)</f>
        <v>92264.514422833774</v>
      </c>
      <c r="S59" s="20"/>
      <c r="T59" s="50">
        <f>SUM(T54:T58)</f>
        <v>81849.020425686685</v>
      </c>
      <c r="U59" s="20"/>
    </row>
    <row r="60" spans="2:21" x14ac:dyDescent="0.2">
      <c r="B60" s="12"/>
      <c r="C60" s="2"/>
      <c r="D60" s="21"/>
      <c r="E60" s="12"/>
      <c r="F60" s="4"/>
      <c r="G60" s="4"/>
      <c r="H60" s="4"/>
      <c r="I60" s="4"/>
      <c r="J60" s="4"/>
      <c r="K60" s="4"/>
      <c r="L60" s="4"/>
      <c r="M60" s="4"/>
      <c r="N60" s="4"/>
      <c r="O60" s="4"/>
      <c r="P60" s="4"/>
      <c r="Q60" s="4"/>
      <c r="R60" s="4"/>
      <c r="S60" s="4"/>
      <c r="T60" s="4"/>
      <c r="U60" s="4"/>
    </row>
    <row r="61" spans="2:21" x14ac:dyDescent="0.2">
      <c r="B61" s="12">
        <f>MAX(B$11:B60)+1</f>
        <v>40</v>
      </c>
      <c r="C61" s="2"/>
      <c r="D61" s="1" t="s">
        <v>50</v>
      </c>
      <c r="E61" s="12"/>
      <c r="F61" s="50">
        <f>F51+F59</f>
        <v>314544.17616229551</v>
      </c>
      <c r="G61" s="20"/>
      <c r="H61" s="50">
        <f>H51+H59</f>
        <v>296467.77471391112</v>
      </c>
      <c r="I61" s="20"/>
      <c r="J61" s="50">
        <f>J51+J59</f>
        <v>248089.08692882251</v>
      </c>
      <c r="K61" s="20"/>
      <c r="L61" s="50">
        <f>L51+L59</f>
        <v>248332.35680955311</v>
      </c>
      <c r="M61" s="20"/>
      <c r="N61" s="50">
        <f>N51+N59</f>
        <v>248392.05727524316</v>
      </c>
      <c r="O61" s="20"/>
      <c r="P61" s="50">
        <f>P51+P59</f>
        <v>240126.75861709221</v>
      </c>
      <c r="Q61" s="20"/>
      <c r="R61" s="50">
        <f>R51+R59</f>
        <v>264953.57191331999</v>
      </c>
      <c r="S61" s="20"/>
      <c r="T61" s="50">
        <f>T51+T59</f>
        <v>242781.04877473169</v>
      </c>
      <c r="U61" s="20"/>
    </row>
    <row r="62" spans="2:21" x14ac:dyDescent="0.2">
      <c r="B62" s="12"/>
      <c r="C62" s="2"/>
      <c r="D62" s="2"/>
      <c r="E62" s="12"/>
      <c r="F62" s="19"/>
      <c r="G62" s="24"/>
      <c r="H62" s="19"/>
      <c r="I62" s="24"/>
      <c r="J62" s="19"/>
      <c r="K62" s="24"/>
      <c r="L62" s="19"/>
      <c r="M62" s="24"/>
      <c r="N62" s="19"/>
      <c r="O62" s="24"/>
      <c r="P62" s="19"/>
      <c r="Q62" s="24"/>
      <c r="R62" s="19"/>
      <c r="S62" s="24"/>
      <c r="T62" s="19"/>
      <c r="U62" s="24"/>
    </row>
    <row r="63" spans="2:21" x14ac:dyDescent="0.2">
      <c r="B63" s="12"/>
      <c r="C63" s="2"/>
      <c r="D63" s="2"/>
      <c r="E63" s="12"/>
      <c r="F63" s="19"/>
      <c r="G63" s="25"/>
      <c r="H63" s="19"/>
      <c r="I63" s="25"/>
      <c r="J63" s="19"/>
      <c r="K63" s="25"/>
      <c r="L63" s="19"/>
      <c r="M63" s="25"/>
      <c r="N63" s="19"/>
      <c r="O63" s="25"/>
      <c r="P63" s="19"/>
      <c r="Q63" s="25"/>
      <c r="R63" s="19"/>
      <c r="S63" s="25"/>
      <c r="T63" s="19"/>
      <c r="U63" s="25"/>
    </row>
    <row r="64" spans="2:21" x14ac:dyDescent="0.2">
      <c r="B64" s="12"/>
      <c r="C64" s="2"/>
      <c r="D64" s="18" t="s">
        <v>51</v>
      </c>
      <c r="E64" s="12"/>
      <c r="F64" s="17"/>
      <c r="G64" s="12"/>
      <c r="H64" s="12"/>
      <c r="I64" s="12"/>
      <c r="J64" s="12"/>
      <c r="K64" s="12"/>
      <c r="L64" s="12"/>
      <c r="M64" s="12"/>
      <c r="N64" s="12"/>
      <c r="O64" s="12"/>
      <c r="P64" s="12"/>
      <c r="Q64" s="12"/>
      <c r="R64" s="12"/>
      <c r="S64" s="12"/>
      <c r="T64" s="12"/>
      <c r="U64" s="12"/>
    </row>
    <row r="65" spans="2:21" x14ac:dyDescent="0.2">
      <c r="B65" s="12"/>
      <c r="C65" s="2"/>
      <c r="D65" s="21"/>
      <c r="E65" s="12"/>
      <c r="F65" s="4"/>
      <c r="G65" s="4"/>
      <c r="H65" s="4"/>
      <c r="I65" s="4"/>
      <c r="J65" s="4"/>
      <c r="K65" s="4"/>
      <c r="L65" s="4"/>
      <c r="M65" s="4"/>
      <c r="N65" s="4"/>
      <c r="O65" s="4"/>
      <c r="P65" s="4"/>
      <c r="Q65" s="4"/>
      <c r="R65" s="4"/>
      <c r="S65" s="4"/>
      <c r="T65" s="4"/>
      <c r="U65" s="4"/>
    </row>
    <row r="66" spans="2:21" x14ac:dyDescent="0.2">
      <c r="B66" s="12"/>
      <c r="C66" s="2"/>
      <c r="D66" s="26" t="s">
        <v>38</v>
      </c>
      <c r="E66" s="12"/>
      <c r="F66" s="19"/>
      <c r="G66" s="24"/>
      <c r="H66" s="19"/>
      <c r="I66" s="24"/>
      <c r="J66" s="19"/>
      <c r="K66" s="24"/>
      <c r="L66" s="19"/>
      <c r="M66" s="24"/>
      <c r="N66" s="19"/>
      <c r="O66" s="24"/>
      <c r="P66" s="19"/>
      <c r="Q66" s="24"/>
      <c r="R66" s="19"/>
      <c r="S66" s="24"/>
      <c r="T66" s="19"/>
      <c r="U66" s="24"/>
    </row>
    <row r="67" spans="2:21" x14ac:dyDescent="0.2">
      <c r="B67" s="12">
        <f>MAX(B$11:B66)+1</f>
        <v>41</v>
      </c>
      <c r="C67" s="2"/>
      <c r="D67" s="27" t="s">
        <v>13</v>
      </c>
      <c r="E67" s="12"/>
      <c r="F67" s="4">
        <v>571924.48118653416</v>
      </c>
      <c r="G67" s="22"/>
      <c r="H67" s="4">
        <v>632103.67445145175</v>
      </c>
      <c r="I67" s="22"/>
      <c r="J67" s="4">
        <v>648592.500291551</v>
      </c>
      <c r="K67" s="22"/>
      <c r="L67" s="4">
        <v>649675.43671382428</v>
      </c>
      <c r="M67" s="22"/>
      <c r="N67" s="4">
        <v>649642.20650072687</v>
      </c>
      <c r="O67" s="22"/>
      <c r="P67" s="4">
        <v>647313.92605496454</v>
      </c>
      <c r="Q67" s="22"/>
      <c r="R67" s="4">
        <v>632845.71414529311</v>
      </c>
      <c r="S67" s="22"/>
      <c r="T67" s="4">
        <v>647429.35107039288</v>
      </c>
      <c r="U67" s="22"/>
    </row>
    <row r="68" spans="2:21" x14ac:dyDescent="0.2">
      <c r="B68" s="12">
        <f>MAX(B$11:B67)+1</f>
        <v>42</v>
      </c>
      <c r="C68" s="2"/>
      <c r="D68" s="27" t="s">
        <v>14</v>
      </c>
      <c r="E68" s="12"/>
      <c r="F68" s="4">
        <v>88963.659463913747</v>
      </c>
      <c r="G68" s="22"/>
      <c r="H68" s="4">
        <v>88346.8200296828</v>
      </c>
      <c r="I68" s="22"/>
      <c r="J68" s="4">
        <v>88972.203591510974</v>
      </c>
      <c r="K68" s="22"/>
      <c r="L68" s="4">
        <v>89251.089058908619</v>
      </c>
      <c r="M68" s="22"/>
      <c r="N68" s="4">
        <v>89226.725700552153</v>
      </c>
      <c r="O68" s="22"/>
      <c r="P68" s="4">
        <v>86934.898093064927</v>
      </c>
      <c r="Q68" s="22"/>
      <c r="R68" s="4">
        <v>85476.371281722109</v>
      </c>
      <c r="S68" s="22"/>
      <c r="T68" s="4">
        <v>88514.895935567722</v>
      </c>
      <c r="U68" s="22"/>
    </row>
    <row r="69" spans="2:21" x14ac:dyDescent="0.2">
      <c r="B69" s="12">
        <f>MAX(B$11:B68)+1</f>
        <v>43</v>
      </c>
      <c r="C69" s="2"/>
      <c r="D69" s="27" t="s">
        <v>68</v>
      </c>
      <c r="E69" s="12"/>
      <c r="F69" s="4">
        <v>35673.152571616971</v>
      </c>
      <c r="G69" s="22"/>
      <c r="H69" s="4">
        <v>32468.260046716739</v>
      </c>
      <c r="I69" s="22"/>
      <c r="J69" s="4">
        <v>26571.624004623394</v>
      </c>
      <c r="K69" s="22"/>
      <c r="L69" s="4">
        <v>26415.836253644622</v>
      </c>
      <c r="M69" s="22"/>
      <c r="N69" s="4">
        <v>26401.359445244721</v>
      </c>
      <c r="O69" s="22"/>
      <c r="P69" s="4">
        <v>27457.805440158649</v>
      </c>
      <c r="Q69" s="22"/>
      <c r="R69" s="4">
        <v>27255.987730144603</v>
      </c>
      <c r="S69" s="22"/>
      <c r="T69" s="4">
        <v>28139.594439750297</v>
      </c>
      <c r="U69" s="22"/>
    </row>
    <row r="70" spans="2:21" x14ac:dyDescent="0.2">
      <c r="B70" s="12">
        <f>MAX(B$11:B69)+1</f>
        <v>44</v>
      </c>
      <c r="C70" s="2"/>
      <c r="D70" s="27" t="s">
        <v>69</v>
      </c>
      <c r="E70" s="12"/>
      <c r="F70" s="4">
        <v>119.78423990056</v>
      </c>
      <c r="G70" s="22"/>
      <c r="H70" s="4">
        <v>80.496965242555717</v>
      </c>
      <c r="I70" s="22"/>
      <c r="J70" s="4">
        <v>34.226764102272647</v>
      </c>
      <c r="K70" s="22"/>
      <c r="L70" s="4">
        <v>34.186340201957528</v>
      </c>
      <c r="M70" s="22"/>
      <c r="N70" s="4">
        <v>34.166064251776866</v>
      </c>
      <c r="O70" s="22"/>
      <c r="P70" s="4">
        <v>34.636549233014314</v>
      </c>
      <c r="Q70" s="22"/>
      <c r="R70" s="4">
        <v>35.31849484015472</v>
      </c>
      <c r="S70" s="22"/>
      <c r="T70" s="4">
        <v>37.549458265418579</v>
      </c>
      <c r="U70" s="22"/>
    </row>
    <row r="71" spans="2:21" x14ac:dyDescent="0.2">
      <c r="B71" s="12">
        <f>MAX(B$11:B70)+1</f>
        <v>45</v>
      </c>
      <c r="C71" s="2"/>
      <c r="D71" s="27" t="s">
        <v>70</v>
      </c>
      <c r="E71" s="12"/>
      <c r="F71" s="4">
        <v>372.0847853985</v>
      </c>
      <c r="G71" s="22"/>
      <c r="H71" s="4">
        <v>364.7731536743475</v>
      </c>
      <c r="I71" s="22"/>
      <c r="J71" s="4">
        <v>281.09371044313394</v>
      </c>
      <c r="K71" s="22"/>
      <c r="L71" s="4">
        <v>279.75646923179784</v>
      </c>
      <c r="M71" s="22"/>
      <c r="N71" s="4">
        <v>279.75587250803329</v>
      </c>
      <c r="O71" s="22"/>
      <c r="P71" s="4">
        <v>289.50546884216175</v>
      </c>
      <c r="Q71" s="22"/>
      <c r="R71" s="4">
        <v>287.30757189772447</v>
      </c>
      <c r="S71" s="22"/>
      <c r="T71" s="4">
        <v>301.91757490002442</v>
      </c>
      <c r="U71" s="22"/>
    </row>
    <row r="72" spans="2:21" x14ac:dyDescent="0.2">
      <c r="B72" s="12">
        <f>MAX(B$11:B71)+1</f>
        <v>46</v>
      </c>
      <c r="C72" s="2"/>
      <c r="D72" s="27" t="s">
        <v>71</v>
      </c>
      <c r="E72" s="12"/>
      <c r="F72" s="4">
        <v>2330.8694219718395</v>
      </c>
      <c r="G72" s="22"/>
      <c r="H72" s="4">
        <v>1435.7993799609055</v>
      </c>
      <c r="I72" s="22"/>
      <c r="J72" s="4">
        <v>988.63720014646162</v>
      </c>
      <c r="K72" s="22"/>
      <c r="L72" s="4">
        <v>989.18321561233518</v>
      </c>
      <c r="M72" s="22"/>
      <c r="N72" s="4">
        <v>984.49036324625024</v>
      </c>
      <c r="O72" s="22"/>
      <c r="P72" s="4">
        <v>1007.7014417113456</v>
      </c>
      <c r="Q72" s="22"/>
      <c r="R72" s="4">
        <v>1029.7440725606164</v>
      </c>
      <c r="S72" s="22"/>
      <c r="T72" s="4">
        <v>1083.721751031419</v>
      </c>
      <c r="U72" s="22"/>
    </row>
    <row r="73" spans="2:21" x14ac:dyDescent="0.2">
      <c r="B73" s="12">
        <f>MAX(B$11:B72)+1</f>
        <v>47</v>
      </c>
      <c r="C73" s="2"/>
      <c r="D73" s="27" t="s">
        <v>83</v>
      </c>
      <c r="E73" s="12"/>
      <c r="F73" s="4">
        <v>28030.440252529024</v>
      </c>
      <c r="G73" s="22"/>
      <c r="H73" s="4">
        <v>32610.347231411255</v>
      </c>
      <c r="I73" s="22"/>
      <c r="J73" s="4">
        <v>31712.760399118481</v>
      </c>
      <c r="K73" s="22"/>
      <c r="L73" s="4">
        <v>31520.953811778141</v>
      </c>
      <c r="M73" s="22"/>
      <c r="N73" s="4">
        <v>31505.397713697344</v>
      </c>
      <c r="O73" s="22"/>
      <c r="P73" s="4">
        <v>32505.705722422088</v>
      </c>
      <c r="Q73" s="22"/>
      <c r="R73" s="4">
        <v>32255.42753458814</v>
      </c>
      <c r="S73" s="22"/>
      <c r="T73" s="4">
        <v>30785.635757636832</v>
      </c>
      <c r="U73" s="22"/>
    </row>
    <row r="74" spans="2:21" x14ac:dyDescent="0.2">
      <c r="B74" s="12">
        <f>MAX(B$11:B73)+1</f>
        <v>48</v>
      </c>
      <c r="C74" s="2"/>
      <c r="D74" s="27" t="s">
        <v>84</v>
      </c>
      <c r="E74" s="12"/>
      <c r="F74" s="4">
        <v>2120.8403700833796</v>
      </c>
      <c r="G74" s="22"/>
      <c r="H74" s="4">
        <v>910.97940249932469</v>
      </c>
      <c r="I74" s="22"/>
      <c r="J74" s="4">
        <v>1022.7612633873099</v>
      </c>
      <c r="K74" s="22"/>
      <c r="L74" s="4">
        <v>1023.3003290389157</v>
      </c>
      <c r="M74" s="22"/>
      <c r="N74" s="4">
        <v>1016.8414150097378</v>
      </c>
      <c r="O74" s="22"/>
      <c r="P74" s="4">
        <v>1048.2393379184737</v>
      </c>
      <c r="Q74" s="22"/>
      <c r="R74" s="4">
        <v>1076.4648304954421</v>
      </c>
      <c r="S74" s="22"/>
      <c r="T74" s="4">
        <v>1144.6117932425518</v>
      </c>
      <c r="U74" s="22"/>
    </row>
    <row r="75" spans="2:21" x14ac:dyDescent="0.2">
      <c r="B75" s="12">
        <f>MAX(B$11:B74)+1</f>
        <v>49</v>
      </c>
      <c r="C75" s="2"/>
      <c r="D75" s="27" t="s">
        <v>15</v>
      </c>
      <c r="E75" s="12"/>
      <c r="F75" s="4">
        <v>1820.5893601219002</v>
      </c>
      <c r="G75" s="22"/>
      <c r="H75" s="4">
        <v>1605.5959584547084</v>
      </c>
      <c r="I75" s="22"/>
      <c r="J75" s="4">
        <v>1686.6772815902661</v>
      </c>
      <c r="K75" s="22"/>
      <c r="L75" s="4">
        <v>1741.9323622835027</v>
      </c>
      <c r="M75" s="22"/>
      <c r="N75" s="4">
        <v>1738.4001883493402</v>
      </c>
      <c r="O75" s="22"/>
      <c r="P75" s="4">
        <v>2561.349790729269</v>
      </c>
      <c r="Q75" s="22"/>
      <c r="R75" s="4">
        <v>2597.0830531567067</v>
      </c>
      <c r="S75" s="22"/>
      <c r="T75" s="4">
        <v>1632.8026954197967</v>
      </c>
      <c r="U75" s="22"/>
    </row>
    <row r="76" spans="2:21" x14ac:dyDescent="0.2">
      <c r="B76" s="12">
        <f>MAX(B$11:B75)+1</f>
        <v>50</v>
      </c>
      <c r="D76" s="27" t="s">
        <v>64</v>
      </c>
      <c r="E76" s="12"/>
      <c r="F76" s="4">
        <v>13189.468993934572</v>
      </c>
      <c r="G76" s="22"/>
      <c r="H76" s="4">
        <v>10584.453466713519</v>
      </c>
      <c r="I76" s="22"/>
      <c r="J76" s="4">
        <v>14290.580602692038</v>
      </c>
      <c r="K76" s="22"/>
      <c r="L76" s="4">
        <v>11817.605180710329</v>
      </c>
      <c r="M76" s="22"/>
      <c r="N76" s="4">
        <v>11887.524570692927</v>
      </c>
      <c r="O76" s="22"/>
      <c r="P76" s="4">
        <v>14440.080048939328</v>
      </c>
      <c r="Q76" s="22"/>
      <c r="R76" s="4">
        <v>14295.40144434845</v>
      </c>
      <c r="S76" s="22"/>
      <c r="T76" s="4">
        <v>12482.901480757073</v>
      </c>
      <c r="U76" s="22"/>
    </row>
    <row r="77" spans="2:21" x14ac:dyDescent="0.2">
      <c r="B77" s="12">
        <f>MAX(B$11:B76)+1</f>
        <v>51</v>
      </c>
      <c r="D77" s="27" t="s">
        <v>65</v>
      </c>
      <c r="E77" s="12"/>
      <c r="F77" s="4">
        <v>824.65981709884989</v>
      </c>
      <c r="G77" s="22"/>
      <c r="H77" s="4">
        <v>121.23148167288561</v>
      </c>
      <c r="I77" s="22"/>
      <c r="J77" s="4">
        <v>21.544390343912397</v>
      </c>
      <c r="K77" s="22"/>
      <c r="L77" s="4">
        <v>20.019780271832904</v>
      </c>
      <c r="M77" s="22"/>
      <c r="N77" s="4">
        <v>21.544390343912397</v>
      </c>
      <c r="O77" s="22"/>
      <c r="P77" s="4">
        <v>21.544390343908059</v>
      </c>
      <c r="Q77" s="22"/>
      <c r="R77" s="4">
        <v>20.818026469303796</v>
      </c>
      <c r="S77" s="22"/>
      <c r="T77" s="4">
        <v>21.569163512367879</v>
      </c>
      <c r="U77" s="22"/>
    </row>
    <row r="78" spans="2:21" x14ac:dyDescent="0.2">
      <c r="B78" s="12">
        <f>MAX(B$11:B77)+1</f>
        <v>52</v>
      </c>
      <c r="D78" s="27" t="s">
        <v>66</v>
      </c>
      <c r="E78" s="12"/>
      <c r="F78" s="4">
        <v>78965.894087126027</v>
      </c>
      <c r="G78" s="22"/>
      <c r="H78" s="4">
        <v>78777.577690160178</v>
      </c>
      <c r="I78" s="22"/>
      <c r="J78" s="4">
        <v>80366.228190572161</v>
      </c>
      <c r="K78" s="22"/>
      <c r="L78" s="4">
        <v>78323.744826844166</v>
      </c>
      <c r="M78" s="22"/>
      <c r="N78" s="4">
        <v>78374.239816546164</v>
      </c>
      <c r="O78" s="22"/>
      <c r="P78" s="4">
        <v>99883.980696316081</v>
      </c>
      <c r="Q78" s="22"/>
      <c r="R78" s="4">
        <v>98519.995347179924</v>
      </c>
      <c r="S78" s="22"/>
      <c r="T78" s="4">
        <v>82781.830049750643</v>
      </c>
      <c r="U78" s="22"/>
    </row>
    <row r="79" spans="2:21" x14ac:dyDescent="0.2">
      <c r="B79" s="12">
        <f>MAX(B$11:B78)+1</f>
        <v>53</v>
      </c>
      <c r="D79" s="27" t="s">
        <v>67</v>
      </c>
      <c r="E79" s="12"/>
      <c r="F79" s="4">
        <v>1191.4089733075796</v>
      </c>
      <c r="G79" s="22"/>
      <c r="H79" s="4">
        <v>469.88310814871107</v>
      </c>
      <c r="I79" s="22"/>
      <c r="J79" s="4">
        <v>468.48330589333329</v>
      </c>
      <c r="K79" s="22"/>
      <c r="L79" s="4">
        <v>446.6256842254823</v>
      </c>
      <c r="M79" s="22"/>
      <c r="N79" s="4">
        <v>468.48330589333329</v>
      </c>
      <c r="O79" s="22"/>
      <c r="P79" s="4">
        <v>468.48330589326406</v>
      </c>
      <c r="Q79" s="22"/>
      <c r="R79" s="4">
        <v>467.32629946763814</v>
      </c>
      <c r="S79" s="22"/>
      <c r="T79" s="4">
        <v>468.83846722508576</v>
      </c>
      <c r="U79" s="22"/>
    </row>
    <row r="80" spans="2:21" x14ac:dyDescent="0.2">
      <c r="B80" s="12">
        <f>MAX(B$11:B79)+1</f>
        <v>54</v>
      </c>
      <c r="D80" s="27" t="s">
        <v>16</v>
      </c>
      <c r="E80" s="12"/>
      <c r="F80" s="4">
        <v>8098.2100109627099</v>
      </c>
      <c r="G80" s="22"/>
      <c r="H80" s="4">
        <v>7386.3242968141849</v>
      </c>
      <c r="I80" s="22"/>
      <c r="J80" s="4">
        <v>7800.5832250017711</v>
      </c>
      <c r="K80" s="22"/>
      <c r="L80" s="4">
        <v>8353.4872958938795</v>
      </c>
      <c r="M80" s="22"/>
      <c r="N80" s="4">
        <v>8357.1125544373444</v>
      </c>
      <c r="O80" s="22"/>
      <c r="P80" s="4">
        <v>12778.029525666818</v>
      </c>
      <c r="Q80" s="22"/>
      <c r="R80" s="4">
        <v>12668.683878766651</v>
      </c>
      <c r="S80" s="22"/>
      <c r="T80" s="4">
        <v>7884.5351516372875</v>
      </c>
      <c r="U80" s="22"/>
    </row>
    <row r="81" spans="2:21" x14ac:dyDescent="0.2">
      <c r="B81" s="12">
        <f>MAX(B$11:B80)+1</f>
        <v>55</v>
      </c>
      <c r="C81" s="2"/>
      <c r="D81" s="2" t="s">
        <v>39</v>
      </c>
      <c r="F81" s="50">
        <f>SUM(F67:F80)</f>
        <v>833625.54353449959</v>
      </c>
      <c r="G81" s="20"/>
      <c r="H81" s="50">
        <f>SUM(H67:H80)</f>
        <v>887266.21666260366</v>
      </c>
      <c r="I81" s="20"/>
      <c r="J81" s="50">
        <f>SUM(J67:J80)</f>
        <v>902809.90422097663</v>
      </c>
      <c r="K81" s="20"/>
      <c r="L81" s="50">
        <f>SUM(L67:L80)</f>
        <v>899893.15732246975</v>
      </c>
      <c r="M81" s="20"/>
      <c r="N81" s="50">
        <f>SUM(N67:N80)</f>
        <v>899938.24790150009</v>
      </c>
      <c r="O81" s="20"/>
      <c r="P81" s="50">
        <f>SUM(P67:P80)</f>
        <v>926745.88586620393</v>
      </c>
      <c r="Q81" s="20"/>
      <c r="R81" s="50">
        <f>SUM(R67:R80)</f>
        <v>908831.6437109306</v>
      </c>
      <c r="S81" s="20"/>
      <c r="T81" s="50">
        <f>SUM(T67:T80)</f>
        <v>902709.7547890892</v>
      </c>
      <c r="U81" s="20"/>
    </row>
    <row r="82" spans="2:21" x14ac:dyDescent="0.2">
      <c r="B82" s="12"/>
      <c r="C82" s="2"/>
      <c r="D82" s="21"/>
      <c r="E82" s="12"/>
      <c r="F82" s="4"/>
      <c r="G82" s="4"/>
      <c r="H82" s="4"/>
      <c r="I82" s="4"/>
      <c r="J82" s="4"/>
      <c r="K82" s="4"/>
      <c r="L82" s="4"/>
      <c r="M82" s="4"/>
      <c r="N82" s="4"/>
      <c r="O82" s="4"/>
      <c r="P82" s="4"/>
      <c r="Q82" s="4"/>
      <c r="R82" s="4"/>
      <c r="S82" s="4"/>
      <c r="T82" s="4"/>
      <c r="U82" s="4"/>
    </row>
    <row r="83" spans="2:21" x14ac:dyDescent="0.2">
      <c r="B83" s="12">
        <f>MAX(B$11:B82)+1</f>
        <v>56</v>
      </c>
      <c r="C83" s="2"/>
      <c r="D83" s="1" t="s">
        <v>52</v>
      </c>
      <c r="E83" s="12"/>
      <c r="F83" s="50">
        <f>F81</f>
        <v>833625.54353449959</v>
      </c>
      <c r="G83" s="20"/>
      <c r="H83" s="50">
        <f>H81</f>
        <v>887266.21666260366</v>
      </c>
      <c r="I83" s="20"/>
      <c r="J83" s="50">
        <f>J81</f>
        <v>902809.90422097663</v>
      </c>
      <c r="K83" s="20"/>
      <c r="L83" s="50">
        <f>L81</f>
        <v>899893.15732246975</v>
      </c>
      <c r="M83" s="20"/>
      <c r="N83" s="50">
        <f>N81</f>
        <v>899938.24790150009</v>
      </c>
      <c r="O83" s="20"/>
      <c r="P83" s="50">
        <f>P81</f>
        <v>926745.88586620393</v>
      </c>
      <c r="Q83" s="20"/>
      <c r="R83" s="50">
        <f>R81</f>
        <v>908831.6437109306</v>
      </c>
      <c r="S83" s="20"/>
      <c r="T83" s="50">
        <f>T81</f>
        <v>902709.7547890892</v>
      </c>
      <c r="U83" s="20"/>
    </row>
    <row r="84" spans="2:21" x14ac:dyDescent="0.2">
      <c r="B84" s="3"/>
      <c r="C84" s="2"/>
      <c r="D84" s="12"/>
      <c r="F84" s="19"/>
      <c r="G84" s="25"/>
      <c r="H84" s="19"/>
      <c r="I84" s="25"/>
      <c r="J84" s="19"/>
      <c r="K84" s="25"/>
      <c r="L84" s="19"/>
      <c r="M84" s="25"/>
      <c r="N84" s="19"/>
      <c r="O84" s="25"/>
      <c r="P84" s="19"/>
      <c r="Q84" s="25"/>
      <c r="R84" s="19"/>
      <c r="S84" s="25"/>
      <c r="T84" s="19"/>
      <c r="U84" s="25"/>
    </row>
    <row r="85" spans="2:21" x14ac:dyDescent="0.2">
      <c r="B85" s="12">
        <f>MAX(B$11:B84)+1</f>
        <v>57</v>
      </c>
      <c r="C85" s="2"/>
      <c r="D85" s="10" t="s">
        <v>33</v>
      </c>
      <c r="F85" s="50">
        <f>F35+F61+F83</f>
        <v>2763840.571392349</v>
      </c>
      <c r="G85" s="20"/>
      <c r="H85" s="50">
        <f>H35+H61+H83</f>
        <v>2774922.8779800967</v>
      </c>
      <c r="I85" s="20"/>
      <c r="J85" s="50">
        <f>J35+J61+J83</f>
        <v>2774857.9563298728</v>
      </c>
      <c r="K85" s="20"/>
      <c r="L85" s="50">
        <f>L35+L61+L83</f>
        <v>2774857.75018162</v>
      </c>
      <c r="M85" s="20"/>
      <c r="N85" s="50">
        <f>N35+N61+N83</f>
        <v>2774857.7485442064</v>
      </c>
      <c r="O85" s="20"/>
      <c r="P85" s="50">
        <f>P35+P61+P83</f>
        <v>2774857.8472766322</v>
      </c>
      <c r="Q85" s="20"/>
      <c r="R85" s="50">
        <f>R35+R61+R83</f>
        <v>2774857.8929401189</v>
      </c>
      <c r="S85" s="20"/>
      <c r="T85" s="50">
        <f>T35+T61+T83</f>
        <v>2774857.9515180085</v>
      </c>
      <c r="U85" s="20"/>
    </row>
    <row r="86" spans="2:21" x14ac:dyDescent="0.2">
      <c r="B86" s="12"/>
      <c r="C86" s="2"/>
      <c r="D86" s="2"/>
      <c r="E86" s="12"/>
    </row>
    <row r="87" spans="2:21" x14ac:dyDescent="0.2">
      <c r="B87" s="12"/>
      <c r="C87" s="2"/>
      <c r="D87" s="26" t="s">
        <v>18</v>
      </c>
      <c r="E87" s="12"/>
      <c r="F87" s="19"/>
      <c r="G87" s="28"/>
      <c r="H87" s="19"/>
      <c r="I87" s="28"/>
      <c r="J87" s="19"/>
      <c r="K87" s="28"/>
      <c r="L87" s="19"/>
      <c r="M87" s="28"/>
      <c r="N87" s="19"/>
      <c r="O87" s="28"/>
      <c r="P87" s="19"/>
      <c r="Q87" s="28"/>
      <c r="R87" s="19"/>
      <c r="S87" s="28"/>
      <c r="T87" s="19"/>
      <c r="U87" s="28"/>
    </row>
    <row r="88" spans="2:21" x14ac:dyDescent="0.2">
      <c r="B88" s="12">
        <f>MAX(B$11:B87)+1</f>
        <v>58</v>
      </c>
      <c r="C88" s="2"/>
      <c r="D88" s="21" t="s">
        <v>28</v>
      </c>
      <c r="F88" s="4">
        <v>179.27590464000002</v>
      </c>
      <c r="G88" s="22"/>
      <c r="H88" s="4">
        <v>179.27590463999999</v>
      </c>
      <c r="I88" s="22"/>
      <c r="J88" s="4">
        <v>179.27590463999999</v>
      </c>
      <c r="K88" s="22"/>
      <c r="L88" s="4">
        <v>179.27590463999999</v>
      </c>
      <c r="M88" s="22"/>
      <c r="N88" s="4">
        <v>179.27590463999999</v>
      </c>
      <c r="O88" s="22"/>
      <c r="P88" s="4">
        <v>179.27590463999999</v>
      </c>
      <c r="Q88" s="22"/>
      <c r="R88" s="4">
        <v>179.27590463999999</v>
      </c>
      <c r="S88" s="22"/>
      <c r="T88" s="4">
        <v>179.27590463999999</v>
      </c>
      <c r="U88" s="22"/>
    </row>
    <row r="89" spans="2:21" x14ac:dyDescent="0.2">
      <c r="B89" s="12">
        <f>MAX(B$11:B88)+1</f>
        <v>59</v>
      </c>
      <c r="C89" s="2"/>
      <c r="D89" s="21" t="s">
        <v>29</v>
      </c>
      <c r="E89" s="12"/>
      <c r="F89" s="4">
        <v>19703.64</v>
      </c>
      <c r="G89" s="22"/>
      <c r="H89" s="4">
        <v>18374.223576840086</v>
      </c>
      <c r="I89" s="22"/>
      <c r="J89" s="4">
        <v>18379.517238045271</v>
      </c>
      <c r="K89" s="22"/>
      <c r="L89" s="4">
        <v>18379.517238045271</v>
      </c>
      <c r="M89" s="22"/>
      <c r="N89" s="4">
        <v>18379.517238045271</v>
      </c>
      <c r="O89" s="22"/>
      <c r="P89" s="4">
        <v>18379.517237415243</v>
      </c>
      <c r="Q89" s="22"/>
      <c r="R89" s="4">
        <v>18379.517237415243</v>
      </c>
      <c r="S89" s="22"/>
      <c r="T89" s="4">
        <v>18379.517237415243</v>
      </c>
      <c r="U89" s="22"/>
    </row>
    <row r="90" spans="2:21" x14ac:dyDescent="0.2">
      <c r="B90" s="12">
        <f>MAX(B$11:B89)+1</f>
        <v>60</v>
      </c>
      <c r="C90" s="2"/>
      <c r="D90" s="21" t="s">
        <v>25</v>
      </c>
      <c r="F90" s="4">
        <v>3560.977942268019</v>
      </c>
      <c r="G90" s="22"/>
      <c r="H90" s="4">
        <v>3560.977942268019</v>
      </c>
      <c r="I90" s="22"/>
      <c r="J90" s="4">
        <v>3560.977942268019</v>
      </c>
      <c r="K90" s="22"/>
      <c r="L90" s="4">
        <v>3560.977942268019</v>
      </c>
      <c r="M90" s="22"/>
      <c r="N90" s="4">
        <v>3560.977942268019</v>
      </c>
      <c r="O90" s="22"/>
      <c r="P90" s="4">
        <v>3560.747942268019</v>
      </c>
      <c r="Q90" s="22"/>
      <c r="R90" s="4">
        <v>3560.6779422680188</v>
      </c>
      <c r="S90" s="22"/>
      <c r="T90" s="4">
        <v>3560.727942268019</v>
      </c>
      <c r="U90" s="22"/>
    </row>
    <row r="91" spans="2:21" x14ac:dyDescent="0.2">
      <c r="B91" s="12">
        <f>MAX(B$11:B90)+1</f>
        <v>61</v>
      </c>
      <c r="C91" s="2"/>
      <c r="D91" s="27" t="s">
        <v>32</v>
      </c>
      <c r="E91" s="12"/>
      <c r="F91" s="4">
        <v>107395.77284200001</v>
      </c>
      <c r="G91" s="22"/>
      <c r="H91" s="4">
        <v>95972.297660856129</v>
      </c>
      <c r="I91" s="22"/>
      <c r="J91" s="4">
        <v>96032.175816356423</v>
      </c>
      <c r="K91" s="22"/>
      <c r="L91" s="4">
        <v>96032.175816356423</v>
      </c>
      <c r="M91" s="22"/>
      <c r="N91" s="4">
        <v>96032.176300873936</v>
      </c>
      <c r="O91" s="22"/>
      <c r="P91" s="4">
        <v>96032.171292287007</v>
      </c>
      <c r="Q91" s="22"/>
      <c r="R91" s="4">
        <v>96032.171292287007</v>
      </c>
      <c r="S91" s="22"/>
      <c r="T91" s="4">
        <v>96032.17129365525</v>
      </c>
      <c r="U91" s="22"/>
    </row>
    <row r="92" spans="2:21" x14ac:dyDescent="0.2">
      <c r="B92" s="12">
        <f>MAX(B$11:B91)+1</f>
        <v>62</v>
      </c>
      <c r="C92" s="2"/>
      <c r="D92" s="27" t="s">
        <v>21</v>
      </c>
      <c r="E92" s="29"/>
      <c r="F92" s="4">
        <v>14991.766202499875</v>
      </c>
      <c r="G92" s="22"/>
      <c r="H92" s="4">
        <v>13565.604595494895</v>
      </c>
      <c r="I92" s="22"/>
      <c r="J92" s="4">
        <v>13565.604595494891</v>
      </c>
      <c r="K92" s="22"/>
      <c r="L92" s="4">
        <v>13565.604595494891</v>
      </c>
      <c r="M92" s="22"/>
      <c r="N92" s="4">
        <v>13565.604595494891</v>
      </c>
      <c r="O92" s="22"/>
      <c r="P92" s="4">
        <v>13565.604595494891</v>
      </c>
      <c r="Q92" s="22"/>
      <c r="R92" s="4">
        <v>13565.604595494891</v>
      </c>
      <c r="S92" s="22"/>
      <c r="T92" s="4">
        <v>13565.604595494891</v>
      </c>
      <c r="U92" s="22"/>
    </row>
    <row r="93" spans="2:21" x14ac:dyDescent="0.2">
      <c r="B93" s="12">
        <f>MAX(B$11:B92)+1</f>
        <v>63</v>
      </c>
      <c r="C93" s="2"/>
      <c r="D93" s="27" t="s">
        <v>31</v>
      </c>
      <c r="E93" s="12"/>
      <c r="F93" s="4">
        <v>385.70474449999995</v>
      </c>
      <c r="G93" s="22"/>
      <c r="H93" s="4">
        <v>708.2382697378448</v>
      </c>
      <c r="I93" s="22"/>
      <c r="J93" s="4">
        <v>708.40456837723764</v>
      </c>
      <c r="K93" s="22"/>
      <c r="L93" s="4">
        <v>708.40456837723764</v>
      </c>
      <c r="M93" s="22"/>
      <c r="N93" s="4">
        <v>708.40456976522728</v>
      </c>
      <c r="O93" s="22"/>
      <c r="P93" s="4">
        <v>708.40455996612991</v>
      </c>
      <c r="Q93" s="22"/>
      <c r="R93" s="4">
        <v>708.40455996612991</v>
      </c>
      <c r="S93" s="22"/>
      <c r="T93" s="4">
        <v>708.40455997004938</v>
      </c>
      <c r="U93" s="22"/>
    </row>
    <row r="94" spans="2:21" x14ac:dyDescent="0.2">
      <c r="B94" s="12">
        <f>MAX(B$11:B93)+1</f>
        <v>64</v>
      </c>
      <c r="C94" s="2"/>
      <c r="D94" s="27" t="s">
        <v>19</v>
      </c>
      <c r="E94" s="12"/>
      <c r="F94" s="4">
        <v>439.51764896551725</v>
      </c>
      <c r="G94" s="22"/>
      <c r="H94" s="4">
        <v>355.60874230769224</v>
      </c>
      <c r="I94" s="22"/>
      <c r="J94" s="4">
        <v>355.78917182595012</v>
      </c>
      <c r="K94" s="22"/>
      <c r="L94" s="4">
        <v>355.78917182595012</v>
      </c>
      <c r="M94" s="22"/>
      <c r="N94" s="4">
        <v>355.78917333188139</v>
      </c>
      <c r="O94" s="22"/>
      <c r="P94" s="4">
        <v>355.7891627001261</v>
      </c>
      <c r="Q94" s="22"/>
      <c r="R94" s="4">
        <v>355.7891627001261</v>
      </c>
      <c r="S94" s="22"/>
      <c r="T94" s="4">
        <v>355.78916270437867</v>
      </c>
      <c r="U94" s="22"/>
    </row>
    <row r="95" spans="2:21" x14ac:dyDescent="0.2">
      <c r="B95" s="12">
        <f>MAX(B$11:B94)+1</f>
        <v>65</v>
      </c>
      <c r="D95" s="27" t="s">
        <v>20</v>
      </c>
      <c r="E95" s="29"/>
      <c r="F95" s="4">
        <v>543.41803200000004</v>
      </c>
      <c r="G95" s="22"/>
      <c r="H95" s="4">
        <v>543.4871554004884</v>
      </c>
      <c r="I95" s="22"/>
      <c r="J95" s="4">
        <v>544.06027338721969</v>
      </c>
      <c r="K95" s="22"/>
      <c r="L95" s="4">
        <v>543.5087884549705</v>
      </c>
      <c r="M95" s="74"/>
      <c r="N95" s="4">
        <v>543.50878982321751</v>
      </c>
      <c r="O95" s="74"/>
      <c r="P95" s="4">
        <v>543.50878979049821</v>
      </c>
      <c r="Q95" s="74"/>
      <c r="R95" s="4">
        <v>543.57572490550513</v>
      </c>
      <c r="S95" s="74"/>
      <c r="T95" s="4">
        <v>543.53878842225129</v>
      </c>
      <c r="U95" s="22"/>
    </row>
    <row r="96" spans="2:21" x14ac:dyDescent="0.2">
      <c r="B96" s="12">
        <f>MAX(B$11:B95)+1</f>
        <v>66</v>
      </c>
      <c r="D96" s="2" t="s">
        <v>22</v>
      </c>
      <c r="F96" s="50">
        <f>SUM(F88:F95)</f>
        <v>147200.0733168734</v>
      </c>
      <c r="G96" s="20"/>
      <c r="H96" s="50">
        <f>SUM(H88:H95)</f>
        <v>133259.71384754515</v>
      </c>
      <c r="I96" s="20"/>
      <c r="J96" s="50">
        <f>SUM(J88:J95)</f>
        <v>133325.805510395</v>
      </c>
      <c r="K96" s="20"/>
      <c r="L96" s="50">
        <f>SUM(L88:L95)</f>
        <v>133325.25402546275</v>
      </c>
      <c r="M96" s="20"/>
      <c r="N96" s="50">
        <f>SUM(N88:N95)</f>
        <v>133325.25451424244</v>
      </c>
      <c r="O96" s="20"/>
      <c r="P96" s="50">
        <f>SUM(P88:P95)</f>
        <v>133325.0194845619</v>
      </c>
      <c r="Q96" s="20"/>
      <c r="R96" s="50">
        <f>SUM(R88:R95)</f>
        <v>133325.01641967689</v>
      </c>
      <c r="S96" s="20"/>
      <c r="T96" s="50">
        <f>SUM(T88:T95)</f>
        <v>133325.02948457006</v>
      </c>
      <c r="U96" s="20"/>
    </row>
    <row r="97" spans="2:21" x14ac:dyDescent="0.2">
      <c r="B97" s="12"/>
      <c r="C97" s="2"/>
      <c r="G97" s="30"/>
      <c r="I97" s="30"/>
      <c r="K97" s="30"/>
      <c r="M97" s="30"/>
      <c r="O97" s="30"/>
      <c r="P97" s="58"/>
      <c r="Q97" s="30"/>
      <c r="R97" s="58"/>
      <c r="S97" s="30"/>
      <c r="T97" s="57"/>
      <c r="U97" s="30"/>
    </row>
    <row r="98" spans="2:21" x14ac:dyDescent="0.2">
      <c r="B98" s="12">
        <f>MAX(B$11:B97)+1</f>
        <v>67</v>
      </c>
      <c r="C98" s="2"/>
      <c r="D98" s="31" t="s">
        <v>30</v>
      </c>
      <c r="F98" s="4">
        <v>1208.6017580038929</v>
      </c>
      <c r="G98" s="24"/>
      <c r="H98" s="4">
        <v>896.45224575377028</v>
      </c>
      <c r="I98" s="24"/>
      <c r="J98" s="4">
        <v>896.27069348842065</v>
      </c>
      <c r="K98" s="24"/>
      <c r="L98" s="4">
        <v>896.47765040731315</v>
      </c>
      <c r="M98" s="24"/>
      <c r="N98" s="4">
        <v>896.47765074242989</v>
      </c>
      <c r="O98" s="24"/>
      <c r="P98" s="4">
        <v>896.47523933030857</v>
      </c>
      <c r="Q98" s="24"/>
      <c r="R98" s="4">
        <v>896.47350061126372</v>
      </c>
      <c r="S98" s="24"/>
      <c r="T98" s="4">
        <v>896.47523933125512</v>
      </c>
      <c r="U98" s="24"/>
    </row>
    <row r="99" spans="2:21" x14ac:dyDescent="0.2">
      <c r="G99" s="30"/>
      <c r="I99" s="30"/>
      <c r="K99" s="30"/>
      <c r="M99" s="30"/>
      <c r="O99" s="30"/>
      <c r="P99" s="58"/>
      <c r="Q99" s="30"/>
      <c r="R99" s="58"/>
      <c r="S99" s="30"/>
      <c r="T99" s="58"/>
      <c r="U99" s="30"/>
    </row>
    <row r="100" spans="2:21" ht="13.5" thickBot="1" x14ac:dyDescent="0.25">
      <c r="B100" s="12">
        <f>MAX(B$11:B99)+1</f>
        <v>68</v>
      </c>
      <c r="C100" s="2"/>
      <c r="D100" s="10" t="s">
        <v>23</v>
      </c>
      <c r="F100" s="53">
        <f>F85+F96+F98</f>
        <v>2912249.2464672262</v>
      </c>
      <c r="G100" s="20"/>
      <c r="H100" s="53">
        <f>H85+H96+H98</f>
        <v>2909079.0440733954</v>
      </c>
      <c r="I100" s="20"/>
      <c r="J100" s="53">
        <f>J85+J96+J98</f>
        <v>2909080.0325337565</v>
      </c>
      <c r="K100" s="20"/>
      <c r="L100" s="53">
        <f>L85+L96+L98</f>
        <v>2909079.4818574898</v>
      </c>
      <c r="M100" s="20"/>
      <c r="N100" s="53">
        <f>N85+N96+N98</f>
        <v>2909079.4807091914</v>
      </c>
      <c r="O100" s="20"/>
      <c r="P100" s="53">
        <f>P85+P96+P98</f>
        <v>2909079.3420005245</v>
      </c>
      <c r="Q100" s="20"/>
      <c r="R100" s="53">
        <f>R85+R96+R98</f>
        <v>2909079.3828604072</v>
      </c>
      <c r="S100" s="20"/>
      <c r="T100" s="53">
        <f>T85+T96+T98</f>
        <v>2909079.4562419099</v>
      </c>
      <c r="U100" s="20"/>
    </row>
    <row r="101" spans="2:21" ht="11.65" customHeight="1" thickTop="1" x14ac:dyDescent="0.2">
      <c r="E101" s="2"/>
      <c r="F101" s="2"/>
      <c r="G101" s="3"/>
      <c r="H101" s="3"/>
      <c r="I101" s="3"/>
      <c r="J101" s="3"/>
      <c r="K101" s="3"/>
      <c r="L101" s="3"/>
      <c r="M101" s="3"/>
      <c r="N101" s="3"/>
      <c r="O101" s="3"/>
      <c r="P101" s="3"/>
      <c r="Q101" s="3"/>
      <c r="R101" s="3"/>
      <c r="S101" s="3"/>
      <c r="T101" s="3"/>
      <c r="U101" s="3"/>
    </row>
    <row r="102" spans="2:21" ht="11.65" customHeight="1" x14ac:dyDescent="0.2">
      <c r="B102" s="32" t="s">
        <v>43</v>
      </c>
      <c r="C102" s="2"/>
      <c r="D102" s="3"/>
      <c r="E102" s="3"/>
      <c r="F102" s="3"/>
    </row>
    <row r="103" spans="2:21" ht="11.65" customHeight="1" x14ac:dyDescent="0.2">
      <c r="B103" s="56" t="s">
        <v>42</v>
      </c>
      <c r="D103" s="1" t="s">
        <v>133</v>
      </c>
    </row>
    <row r="104" spans="2:21" x14ac:dyDescent="0.2">
      <c r="B104" s="44" t="s">
        <v>58</v>
      </c>
      <c r="D104" s="3" t="s">
        <v>137</v>
      </c>
    </row>
    <row r="105" spans="2:21" ht="25.9" customHeight="1" x14ac:dyDescent="0.2">
      <c r="B105" s="43" t="s">
        <v>59</v>
      </c>
      <c r="C105" s="75"/>
      <c r="D105" s="83" t="s">
        <v>138</v>
      </c>
      <c r="E105" s="83"/>
      <c r="F105" s="83"/>
      <c r="G105" s="83"/>
      <c r="H105" s="83"/>
      <c r="I105" s="83"/>
      <c r="J105" s="83"/>
      <c r="K105" s="83"/>
      <c r="L105" s="83"/>
      <c r="M105" s="83"/>
      <c r="N105" s="83"/>
      <c r="O105" s="83"/>
      <c r="P105" s="83"/>
      <c r="Q105" s="83"/>
      <c r="R105" s="83"/>
      <c r="S105" s="83"/>
      <c r="T105" s="83"/>
    </row>
    <row r="106" spans="2:21" x14ac:dyDescent="0.2">
      <c r="B106" s="5"/>
      <c r="C106" s="3"/>
    </row>
    <row r="107" spans="2:21" x14ac:dyDescent="0.2">
      <c r="B107" s="5"/>
    </row>
  </sheetData>
  <mergeCells count="1">
    <mergeCell ref="D105:T105"/>
  </mergeCells>
  <pageMargins left="1.2" right="0.7" top="0.75" bottom="0.75" header="0.3" footer="0.3"/>
  <pageSetup scale="57" firstPageNumber="6" fitToWidth="0" fitToHeight="2" orientation="landscape" blackAndWhite="1" useFirstPageNumber="1" r:id="rId1"/>
  <headerFooter alignWithMargins="0">
    <oddHeader>&amp;R&amp;"Arial,Regular"&amp;10Filed: 2025-02-28
EB-2025-0064
Phase 3 Exhibit 7
Tab 0
Schedule 1
Attachment 2
Page &amp;P of 21</oddHeader>
  </headerFooter>
  <rowBreaks count="1" manualBreakCount="1">
    <brk id="62" min="1"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10C5-5CD7-4432-9032-9062224E66CB}">
  <dimension ref="B1:W107"/>
  <sheetViews>
    <sheetView view="pageLayout" topLeftCell="A71" zoomScale="80" zoomScaleNormal="70" zoomScaleSheetLayoutView="100" zoomScalePageLayoutView="80" workbookViewId="0"/>
  </sheetViews>
  <sheetFormatPr defaultRowHeight="12.75" x14ac:dyDescent="0.2"/>
  <cols>
    <col min="1" max="1" width="1.7109375" style="1" customWidth="1"/>
    <col min="2" max="2" width="4.7109375" style="6" customWidth="1"/>
    <col min="3" max="3" width="1.7109375" style="1" customWidth="1"/>
    <col min="4" max="4" width="29.7109375" style="1" customWidth="1"/>
    <col min="5" max="5" width="1.7109375" style="1" customWidth="1"/>
    <col min="6" max="6" width="14.7109375" style="1" customWidth="1"/>
    <col min="7" max="7" width="1.85546875" style="1" customWidth="1"/>
    <col min="8" max="8" width="14.7109375" style="1" customWidth="1"/>
    <col min="9" max="9" width="1.85546875" style="1" customWidth="1"/>
    <col min="10" max="10" width="14.7109375" style="1" customWidth="1"/>
    <col min="11" max="11" width="1.85546875" style="1" customWidth="1"/>
    <col min="12" max="12" width="14.7109375" style="1" customWidth="1"/>
    <col min="13" max="13" width="1.85546875" style="1" customWidth="1"/>
    <col min="14" max="14" width="15.7109375" style="1" customWidth="1"/>
    <col min="15" max="15" width="1.85546875" style="1" customWidth="1"/>
    <col min="16" max="16" width="15.28515625" style="1" customWidth="1"/>
    <col min="17" max="17" width="1.85546875" style="1" customWidth="1"/>
    <col min="18" max="18" width="14.7109375" style="1" customWidth="1"/>
    <col min="19" max="19" width="1.85546875" style="1" customWidth="1"/>
    <col min="20" max="20" width="14.7109375" style="1" customWidth="1"/>
    <col min="21" max="21" width="1.85546875" style="1" customWidth="1"/>
    <col min="22" max="23" width="8.85546875" style="1" customWidth="1"/>
    <col min="24" max="207" width="8.85546875" style="1"/>
    <col min="208" max="208" width="4.5703125" style="1" customWidth="1"/>
    <col min="209" max="209" width="1" style="1" customWidth="1"/>
    <col min="210" max="210" width="18" style="1" customWidth="1"/>
    <col min="211" max="211" width="1.7109375" style="1" customWidth="1"/>
    <col min="212" max="212" width="12.5703125" style="1" customWidth="1"/>
    <col min="213" max="213" width="1.5703125" style="1" customWidth="1"/>
    <col min="214" max="214" width="9.5703125" style="1" customWidth="1"/>
    <col min="215" max="215" width="1.7109375" style="1" customWidth="1"/>
    <col min="216" max="216" width="11.7109375" style="1" customWidth="1"/>
    <col min="217" max="217" width="1.5703125" style="1" customWidth="1"/>
    <col min="218" max="218" width="10.28515625" style="1" customWidth="1"/>
    <col min="219" max="219" width="2" style="1" customWidth="1"/>
    <col min="220" max="220" width="9.5703125" style="1" customWidth="1"/>
    <col min="221" max="463" width="8.85546875" style="1"/>
    <col min="464" max="464" width="4.5703125" style="1" customWidth="1"/>
    <col min="465" max="465" width="1" style="1" customWidth="1"/>
    <col min="466" max="466" width="18" style="1" customWidth="1"/>
    <col min="467" max="467" width="1.7109375" style="1" customWidth="1"/>
    <col min="468" max="468" width="12.5703125" style="1" customWidth="1"/>
    <col min="469" max="469" width="1.5703125" style="1" customWidth="1"/>
    <col min="470" max="470" width="9.5703125" style="1" customWidth="1"/>
    <col min="471" max="471" width="1.7109375" style="1" customWidth="1"/>
    <col min="472" max="472" width="11.7109375" style="1" customWidth="1"/>
    <col min="473" max="473" width="1.5703125" style="1" customWidth="1"/>
    <col min="474" max="474" width="10.28515625" style="1" customWidth="1"/>
    <col min="475" max="475" width="2" style="1" customWidth="1"/>
    <col min="476" max="476" width="9.5703125" style="1" customWidth="1"/>
    <col min="477" max="719" width="8.85546875" style="1"/>
    <col min="720" max="720" width="4.5703125" style="1" customWidth="1"/>
    <col min="721" max="721" width="1" style="1" customWidth="1"/>
    <col min="722" max="722" width="18" style="1" customWidth="1"/>
    <col min="723" max="723" width="1.7109375" style="1" customWidth="1"/>
    <col min="724" max="724" width="12.5703125" style="1" customWidth="1"/>
    <col min="725" max="725" width="1.5703125" style="1" customWidth="1"/>
    <col min="726" max="726" width="9.5703125" style="1" customWidth="1"/>
    <col min="727" max="727" width="1.7109375" style="1" customWidth="1"/>
    <col min="728" max="728" width="11.7109375" style="1" customWidth="1"/>
    <col min="729" max="729" width="1.5703125" style="1" customWidth="1"/>
    <col min="730" max="730" width="10.28515625" style="1" customWidth="1"/>
    <col min="731" max="731" width="2" style="1" customWidth="1"/>
    <col min="732" max="732" width="9.5703125" style="1" customWidth="1"/>
    <col min="733" max="975" width="8.85546875" style="1"/>
    <col min="976" max="976" width="4.5703125" style="1" customWidth="1"/>
    <col min="977" max="977" width="1" style="1" customWidth="1"/>
    <col min="978" max="978" width="18" style="1" customWidth="1"/>
    <col min="979" max="979" width="1.7109375" style="1" customWidth="1"/>
    <col min="980" max="980" width="12.5703125" style="1" customWidth="1"/>
    <col min="981" max="981" width="1.5703125" style="1" customWidth="1"/>
    <col min="982" max="982" width="9.5703125" style="1" customWidth="1"/>
    <col min="983" max="983" width="1.7109375" style="1" customWidth="1"/>
    <col min="984" max="984" width="11.7109375" style="1" customWidth="1"/>
    <col min="985" max="985" width="1.5703125" style="1" customWidth="1"/>
    <col min="986" max="986" width="10.28515625" style="1" customWidth="1"/>
    <col min="987" max="987" width="2" style="1" customWidth="1"/>
    <col min="988" max="988" width="9.5703125" style="1" customWidth="1"/>
    <col min="989" max="1231" width="8.85546875" style="1"/>
    <col min="1232" max="1232" width="4.5703125" style="1" customWidth="1"/>
    <col min="1233" max="1233" width="1" style="1" customWidth="1"/>
    <col min="1234" max="1234" width="18" style="1" customWidth="1"/>
    <col min="1235" max="1235" width="1.7109375" style="1" customWidth="1"/>
    <col min="1236" max="1236" width="12.5703125" style="1" customWidth="1"/>
    <col min="1237" max="1237" width="1.5703125" style="1" customWidth="1"/>
    <col min="1238" max="1238" width="9.5703125" style="1" customWidth="1"/>
    <col min="1239" max="1239" width="1.7109375" style="1" customWidth="1"/>
    <col min="1240" max="1240" width="11.7109375" style="1" customWidth="1"/>
    <col min="1241" max="1241" width="1.5703125" style="1" customWidth="1"/>
    <col min="1242" max="1242" width="10.28515625" style="1" customWidth="1"/>
    <col min="1243" max="1243" width="2" style="1" customWidth="1"/>
    <col min="1244" max="1244" width="9.5703125" style="1" customWidth="1"/>
    <col min="1245" max="1487" width="8.85546875" style="1"/>
    <col min="1488" max="1488" width="4.5703125" style="1" customWidth="1"/>
    <col min="1489" max="1489" width="1" style="1" customWidth="1"/>
    <col min="1490" max="1490" width="18" style="1" customWidth="1"/>
    <col min="1491" max="1491" width="1.7109375" style="1" customWidth="1"/>
    <col min="1492" max="1492" width="12.5703125" style="1" customWidth="1"/>
    <col min="1493" max="1493" width="1.5703125" style="1" customWidth="1"/>
    <col min="1494" max="1494" width="9.5703125" style="1" customWidth="1"/>
    <col min="1495" max="1495" width="1.7109375" style="1" customWidth="1"/>
    <col min="1496" max="1496" width="11.7109375" style="1" customWidth="1"/>
    <col min="1497" max="1497" width="1.5703125" style="1" customWidth="1"/>
    <col min="1498" max="1498" width="10.28515625" style="1" customWidth="1"/>
    <col min="1499" max="1499" width="2" style="1" customWidth="1"/>
    <col min="1500" max="1500" width="9.5703125" style="1" customWidth="1"/>
    <col min="1501" max="1743" width="8.85546875" style="1"/>
    <col min="1744" max="1744" width="4.5703125" style="1" customWidth="1"/>
    <col min="1745" max="1745" width="1" style="1" customWidth="1"/>
    <col min="1746" max="1746" width="18" style="1" customWidth="1"/>
    <col min="1747" max="1747" width="1.7109375" style="1" customWidth="1"/>
    <col min="1748" max="1748" width="12.5703125" style="1" customWidth="1"/>
    <col min="1749" max="1749" width="1.5703125" style="1" customWidth="1"/>
    <col min="1750" max="1750" width="9.5703125" style="1" customWidth="1"/>
    <col min="1751" max="1751" width="1.7109375" style="1" customWidth="1"/>
    <col min="1752" max="1752" width="11.7109375" style="1" customWidth="1"/>
    <col min="1753" max="1753" width="1.5703125" style="1" customWidth="1"/>
    <col min="1754" max="1754" width="10.28515625" style="1" customWidth="1"/>
    <col min="1755" max="1755" width="2" style="1" customWidth="1"/>
    <col min="1756" max="1756" width="9.5703125" style="1" customWidth="1"/>
    <col min="1757" max="1999" width="8.85546875" style="1"/>
    <col min="2000" max="2000" width="4.5703125" style="1" customWidth="1"/>
    <col min="2001" max="2001" width="1" style="1" customWidth="1"/>
    <col min="2002" max="2002" width="18" style="1" customWidth="1"/>
    <col min="2003" max="2003" width="1.7109375" style="1" customWidth="1"/>
    <col min="2004" max="2004" width="12.5703125" style="1" customWidth="1"/>
    <col min="2005" max="2005" width="1.5703125" style="1" customWidth="1"/>
    <col min="2006" max="2006" width="9.5703125" style="1" customWidth="1"/>
    <col min="2007" max="2007" width="1.7109375" style="1" customWidth="1"/>
    <col min="2008" max="2008" width="11.7109375" style="1" customWidth="1"/>
    <col min="2009" max="2009" width="1.5703125" style="1" customWidth="1"/>
    <col min="2010" max="2010" width="10.28515625" style="1" customWidth="1"/>
    <col min="2011" max="2011" width="2" style="1" customWidth="1"/>
    <col min="2012" max="2012" width="9.5703125" style="1" customWidth="1"/>
    <col min="2013" max="2255" width="8.85546875" style="1"/>
    <col min="2256" max="2256" width="4.5703125" style="1" customWidth="1"/>
    <col min="2257" max="2257" width="1" style="1" customWidth="1"/>
    <col min="2258" max="2258" width="18" style="1" customWidth="1"/>
    <col min="2259" max="2259" width="1.7109375" style="1" customWidth="1"/>
    <col min="2260" max="2260" width="12.5703125" style="1" customWidth="1"/>
    <col min="2261" max="2261" width="1.5703125" style="1" customWidth="1"/>
    <col min="2262" max="2262" width="9.5703125" style="1" customWidth="1"/>
    <col min="2263" max="2263" width="1.7109375" style="1" customWidth="1"/>
    <col min="2264" max="2264" width="11.7109375" style="1" customWidth="1"/>
    <col min="2265" max="2265" width="1.5703125" style="1" customWidth="1"/>
    <col min="2266" max="2266" width="10.28515625" style="1" customWidth="1"/>
    <col min="2267" max="2267" width="2" style="1" customWidth="1"/>
    <col min="2268" max="2268" width="9.5703125" style="1" customWidth="1"/>
    <col min="2269" max="2511" width="8.85546875" style="1"/>
    <col min="2512" max="2512" width="4.5703125" style="1" customWidth="1"/>
    <col min="2513" max="2513" width="1" style="1" customWidth="1"/>
    <col min="2514" max="2514" width="18" style="1" customWidth="1"/>
    <col min="2515" max="2515" width="1.7109375" style="1" customWidth="1"/>
    <col min="2516" max="2516" width="12.5703125" style="1" customWidth="1"/>
    <col min="2517" max="2517" width="1.5703125" style="1" customWidth="1"/>
    <col min="2518" max="2518" width="9.5703125" style="1" customWidth="1"/>
    <col min="2519" max="2519" width="1.7109375" style="1" customWidth="1"/>
    <col min="2520" max="2520" width="11.7109375" style="1" customWidth="1"/>
    <col min="2521" max="2521" width="1.5703125" style="1" customWidth="1"/>
    <col min="2522" max="2522" width="10.28515625" style="1" customWidth="1"/>
    <col min="2523" max="2523" width="2" style="1" customWidth="1"/>
    <col min="2524" max="2524" width="9.5703125" style="1" customWidth="1"/>
    <col min="2525" max="2767" width="8.85546875" style="1"/>
    <col min="2768" max="2768" width="4.5703125" style="1" customWidth="1"/>
    <col min="2769" max="2769" width="1" style="1" customWidth="1"/>
    <col min="2770" max="2770" width="18" style="1" customWidth="1"/>
    <col min="2771" max="2771" width="1.7109375" style="1" customWidth="1"/>
    <col min="2772" max="2772" width="12.5703125" style="1" customWidth="1"/>
    <col min="2773" max="2773" width="1.5703125" style="1" customWidth="1"/>
    <col min="2774" max="2774" width="9.5703125" style="1" customWidth="1"/>
    <col min="2775" max="2775" width="1.7109375" style="1" customWidth="1"/>
    <col min="2776" max="2776" width="11.7109375" style="1" customWidth="1"/>
    <col min="2777" max="2777" width="1.5703125" style="1" customWidth="1"/>
    <col min="2778" max="2778" width="10.28515625" style="1" customWidth="1"/>
    <col min="2779" max="2779" width="2" style="1" customWidth="1"/>
    <col min="2780" max="2780" width="9.5703125" style="1" customWidth="1"/>
    <col min="2781" max="3023" width="8.85546875" style="1"/>
    <col min="3024" max="3024" width="4.5703125" style="1" customWidth="1"/>
    <col min="3025" max="3025" width="1" style="1" customWidth="1"/>
    <col min="3026" max="3026" width="18" style="1" customWidth="1"/>
    <col min="3027" max="3027" width="1.7109375" style="1" customWidth="1"/>
    <col min="3028" max="3028" width="12.5703125" style="1" customWidth="1"/>
    <col min="3029" max="3029" width="1.5703125" style="1" customWidth="1"/>
    <col min="3030" max="3030" width="9.5703125" style="1" customWidth="1"/>
    <col min="3031" max="3031" width="1.7109375" style="1" customWidth="1"/>
    <col min="3032" max="3032" width="11.7109375" style="1" customWidth="1"/>
    <col min="3033" max="3033" width="1.5703125" style="1" customWidth="1"/>
    <col min="3034" max="3034" width="10.28515625" style="1" customWidth="1"/>
    <col min="3035" max="3035" width="2" style="1" customWidth="1"/>
    <col min="3036" max="3036" width="9.5703125" style="1" customWidth="1"/>
    <col min="3037" max="3279" width="8.85546875" style="1"/>
    <col min="3280" max="3280" width="4.5703125" style="1" customWidth="1"/>
    <col min="3281" max="3281" width="1" style="1" customWidth="1"/>
    <col min="3282" max="3282" width="18" style="1" customWidth="1"/>
    <col min="3283" max="3283" width="1.7109375" style="1" customWidth="1"/>
    <col min="3284" max="3284" width="12.5703125" style="1" customWidth="1"/>
    <col min="3285" max="3285" width="1.5703125" style="1" customWidth="1"/>
    <col min="3286" max="3286" width="9.5703125" style="1" customWidth="1"/>
    <col min="3287" max="3287" width="1.7109375" style="1" customWidth="1"/>
    <col min="3288" max="3288" width="11.7109375" style="1" customWidth="1"/>
    <col min="3289" max="3289" width="1.5703125" style="1" customWidth="1"/>
    <col min="3290" max="3290" width="10.28515625" style="1" customWidth="1"/>
    <col min="3291" max="3291" width="2" style="1" customWidth="1"/>
    <col min="3292" max="3292" width="9.5703125" style="1" customWidth="1"/>
    <col min="3293" max="3535" width="8.85546875" style="1"/>
    <col min="3536" max="3536" width="4.5703125" style="1" customWidth="1"/>
    <col min="3537" max="3537" width="1" style="1" customWidth="1"/>
    <col min="3538" max="3538" width="18" style="1" customWidth="1"/>
    <col min="3539" max="3539" width="1.7109375" style="1" customWidth="1"/>
    <col min="3540" max="3540" width="12.5703125" style="1" customWidth="1"/>
    <col min="3541" max="3541" width="1.5703125" style="1" customWidth="1"/>
    <col min="3542" max="3542" width="9.5703125" style="1" customWidth="1"/>
    <col min="3543" max="3543" width="1.7109375" style="1" customWidth="1"/>
    <col min="3544" max="3544" width="11.7109375" style="1" customWidth="1"/>
    <col min="3545" max="3545" width="1.5703125" style="1" customWidth="1"/>
    <col min="3546" max="3546" width="10.28515625" style="1" customWidth="1"/>
    <col min="3547" max="3547" width="2" style="1" customWidth="1"/>
    <col min="3548" max="3548" width="9.5703125" style="1" customWidth="1"/>
    <col min="3549" max="3791" width="8.85546875" style="1"/>
    <col min="3792" max="3792" width="4.5703125" style="1" customWidth="1"/>
    <col min="3793" max="3793" width="1" style="1" customWidth="1"/>
    <col min="3794" max="3794" width="18" style="1" customWidth="1"/>
    <col min="3795" max="3795" width="1.7109375" style="1" customWidth="1"/>
    <col min="3796" max="3796" width="12.5703125" style="1" customWidth="1"/>
    <col min="3797" max="3797" width="1.5703125" style="1" customWidth="1"/>
    <col min="3798" max="3798" width="9.5703125" style="1" customWidth="1"/>
    <col min="3799" max="3799" width="1.7109375" style="1" customWidth="1"/>
    <col min="3800" max="3800" width="11.7109375" style="1" customWidth="1"/>
    <col min="3801" max="3801" width="1.5703125" style="1" customWidth="1"/>
    <col min="3802" max="3802" width="10.28515625" style="1" customWidth="1"/>
    <col min="3803" max="3803" width="2" style="1" customWidth="1"/>
    <col min="3804" max="3804" width="9.5703125" style="1" customWidth="1"/>
    <col min="3805" max="4047" width="8.85546875" style="1"/>
    <col min="4048" max="4048" width="4.5703125" style="1" customWidth="1"/>
    <col min="4049" max="4049" width="1" style="1" customWidth="1"/>
    <col min="4050" max="4050" width="18" style="1" customWidth="1"/>
    <col min="4051" max="4051" width="1.7109375" style="1" customWidth="1"/>
    <col min="4052" max="4052" width="12.5703125" style="1" customWidth="1"/>
    <col min="4053" max="4053" width="1.5703125" style="1" customWidth="1"/>
    <col min="4054" max="4054" width="9.5703125" style="1" customWidth="1"/>
    <col min="4055" max="4055" width="1.7109375" style="1" customWidth="1"/>
    <col min="4056" max="4056" width="11.7109375" style="1" customWidth="1"/>
    <col min="4057" max="4057" width="1.5703125" style="1" customWidth="1"/>
    <col min="4058" max="4058" width="10.28515625" style="1" customWidth="1"/>
    <col min="4059" max="4059" width="2" style="1" customWidth="1"/>
    <col min="4060" max="4060" width="9.5703125" style="1" customWidth="1"/>
    <col min="4061" max="4303" width="8.85546875" style="1"/>
    <col min="4304" max="4304" width="4.5703125" style="1" customWidth="1"/>
    <col min="4305" max="4305" width="1" style="1" customWidth="1"/>
    <col min="4306" max="4306" width="18" style="1" customWidth="1"/>
    <col min="4307" max="4307" width="1.7109375" style="1" customWidth="1"/>
    <col min="4308" max="4308" width="12.5703125" style="1" customWidth="1"/>
    <col min="4309" max="4309" width="1.5703125" style="1" customWidth="1"/>
    <col min="4310" max="4310" width="9.5703125" style="1" customWidth="1"/>
    <col min="4311" max="4311" width="1.7109375" style="1" customWidth="1"/>
    <col min="4312" max="4312" width="11.7109375" style="1" customWidth="1"/>
    <col min="4313" max="4313" width="1.5703125" style="1" customWidth="1"/>
    <col min="4314" max="4314" width="10.28515625" style="1" customWidth="1"/>
    <col min="4315" max="4315" width="2" style="1" customWidth="1"/>
    <col min="4316" max="4316" width="9.5703125" style="1" customWidth="1"/>
    <col min="4317" max="4559" width="8.85546875" style="1"/>
    <col min="4560" max="4560" width="4.5703125" style="1" customWidth="1"/>
    <col min="4561" max="4561" width="1" style="1" customWidth="1"/>
    <col min="4562" max="4562" width="18" style="1" customWidth="1"/>
    <col min="4563" max="4563" width="1.7109375" style="1" customWidth="1"/>
    <col min="4564" max="4564" width="12.5703125" style="1" customWidth="1"/>
    <col min="4565" max="4565" width="1.5703125" style="1" customWidth="1"/>
    <col min="4566" max="4566" width="9.5703125" style="1" customWidth="1"/>
    <col min="4567" max="4567" width="1.7109375" style="1" customWidth="1"/>
    <col min="4568" max="4568" width="11.7109375" style="1" customWidth="1"/>
    <col min="4569" max="4569" width="1.5703125" style="1" customWidth="1"/>
    <col min="4570" max="4570" width="10.28515625" style="1" customWidth="1"/>
    <col min="4571" max="4571" width="2" style="1" customWidth="1"/>
    <col min="4572" max="4572" width="9.5703125" style="1" customWidth="1"/>
    <col min="4573" max="4815" width="8.85546875" style="1"/>
    <col min="4816" max="4816" width="4.5703125" style="1" customWidth="1"/>
    <col min="4817" max="4817" width="1" style="1" customWidth="1"/>
    <col min="4818" max="4818" width="18" style="1" customWidth="1"/>
    <col min="4819" max="4819" width="1.7109375" style="1" customWidth="1"/>
    <col min="4820" max="4820" width="12.5703125" style="1" customWidth="1"/>
    <col min="4821" max="4821" width="1.5703125" style="1" customWidth="1"/>
    <col min="4822" max="4822" width="9.5703125" style="1" customWidth="1"/>
    <col min="4823" max="4823" width="1.7109375" style="1" customWidth="1"/>
    <col min="4824" max="4824" width="11.7109375" style="1" customWidth="1"/>
    <col min="4825" max="4825" width="1.5703125" style="1" customWidth="1"/>
    <col min="4826" max="4826" width="10.28515625" style="1" customWidth="1"/>
    <col min="4827" max="4827" width="2" style="1" customWidth="1"/>
    <col min="4828" max="4828" width="9.5703125" style="1" customWidth="1"/>
    <col min="4829" max="5071" width="8.85546875" style="1"/>
    <col min="5072" max="5072" width="4.5703125" style="1" customWidth="1"/>
    <col min="5073" max="5073" width="1" style="1" customWidth="1"/>
    <col min="5074" max="5074" width="18" style="1" customWidth="1"/>
    <col min="5075" max="5075" width="1.7109375" style="1" customWidth="1"/>
    <col min="5076" max="5076" width="12.5703125" style="1" customWidth="1"/>
    <col min="5077" max="5077" width="1.5703125" style="1" customWidth="1"/>
    <col min="5078" max="5078" width="9.5703125" style="1" customWidth="1"/>
    <col min="5079" max="5079" width="1.7109375" style="1" customWidth="1"/>
    <col min="5080" max="5080" width="11.7109375" style="1" customWidth="1"/>
    <col min="5081" max="5081" width="1.5703125" style="1" customWidth="1"/>
    <col min="5082" max="5082" width="10.28515625" style="1" customWidth="1"/>
    <col min="5083" max="5083" width="2" style="1" customWidth="1"/>
    <col min="5084" max="5084" width="9.5703125" style="1" customWidth="1"/>
    <col min="5085" max="5327" width="8.85546875" style="1"/>
    <col min="5328" max="5328" width="4.5703125" style="1" customWidth="1"/>
    <col min="5329" max="5329" width="1" style="1" customWidth="1"/>
    <col min="5330" max="5330" width="18" style="1" customWidth="1"/>
    <col min="5331" max="5331" width="1.7109375" style="1" customWidth="1"/>
    <col min="5332" max="5332" width="12.5703125" style="1" customWidth="1"/>
    <col min="5333" max="5333" width="1.5703125" style="1" customWidth="1"/>
    <col min="5334" max="5334" width="9.5703125" style="1" customWidth="1"/>
    <col min="5335" max="5335" width="1.7109375" style="1" customWidth="1"/>
    <col min="5336" max="5336" width="11.7109375" style="1" customWidth="1"/>
    <col min="5337" max="5337" width="1.5703125" style="1" customWidth="1"/>
    <col min="5338" max="5338" width="10.28515625" style="1" customWidth="1"/>
    <col min="5339" max="5339" width="2" style="1" customWidth="1"/>
    <col min="5340" max="5340" width="9.5703125" style="1" customWidth="1"/>
    <col min="5341" max="5583" width="8.85546875" style="1"/>
    <col min="5584" max="5584" width="4.5703125" style="1" customWidth="1"/>
    <col min="5585" max="5585" width="1" style="1" customWidth="1"/>
    <col min="5586" max="5586" width="18" style="1" customWidth="1"/>
    <col min="5587" max="5587" width="1.7109375" style="1" customWidth="1"/>
    <col min="5588" max="5588" width="12.5703125" style="1" customWidth="1"/>
    <col min="5589" max="5589" width="1.5703125" style="1" customWidth="1"/>
    <col min="5590" max="5590" width="9.5703125" style="1" customWidth="1"/>
    <col min="5591" max="5591" width="1.7109375" style="1" customWidth="1"/>
    <col min="5592" max="5592" width="11.7109375" style="1" customWidth="1"/>
    <col min="5593" max="5593" width="1.5703125" style="1" customWidth="1"/>
    <col min="5594" max="5594" width="10.28515625" style="1" customWidth="1"/>
    <col min="5595" max="5595" width="2" style="1" customWidth="1"/>
    <col min="5596" max="5596" width="9.5703125" style="1" customWidth="1"/>
    <col min="5597" max="5839" width="8.85546875" style="1"/>
    <col min="5840" max="5840" width="4.5703125" style="1" customWidth="1"/>
    <col min="5841" max="5841" width="1" style="1" customWidth="1"/>
    <col min="5842" max="5842" width="18" style="1" customWidth="1"/>
    <col min="5843" max="5843" width="1.7109375" style="1" customWidth="1"/>
    <col min="5844" max="5844" width="12.5703125" style="1" customWidth="1"/>
    <col min="5845" max="5845" width="1.5703125" style="1" customWidth="1"/>
    <col min="5846" max="5846" width="9.5703125" style="1" customWidth="1"/>
    <col min="5847" max="5847" width="1.7109375" style="1" customWidth="1"/>
    <col min="5848" max="5848" width="11.7109375" style="1" customWidth="1"/>
    <col min="5849" max="5849" width="1.5703125" style="1" customWidth="1"/>
    <col min="5850" max="5850" width="10.28515625" style="1" customWidth="1"/>
    <col min="5851" max="5851" width="2" style="1" customWidth="1"/>
    <col min="5852" max="5852" width="9.5703125" style="1" customWidth="1"/>
    <col min="5853" max="6095" width="8.85546875" style="1"/>
    <col min="6096" max="6096" width="4.5703125" style="1" customWidth="1"/>
    <col min="6097" max="6097" width="1" style="1" customWidth="1"/>
    <col min="6098" max="6098" width="18" style="1" customWidth="1"/>
    <col min="6099" max="6099" width="1.7109375" style="1" customWidth="1"/>
    <col min="6100" max="6100" width="12.5703125" style="1" customWidth="1"/>
    <col min="6101" max="6101" width="1.5703125" style="1" customWidth="1"/>
    <col min="6102" max="6102" width="9.5703125" style="1" customWidth="1"/>
    <col min="6103" max="6103" width="1.7109375" style="1" customWidth="1"/>
    <col min="6104" max="6104" width="11.7109375" style="1" customWidth="1"/>
    <col min="6105" max="6105" width="1.5703125" style="1" customWidth="1"/>
    <col min="6106" max="6106" width="10.28515625" style="1" customWidth="1"/>
    <col min="6107" max="6107" width="2" style="1" customWidth="1"/>
    <col min="6108" max="6108" width="9.5703125" style="1" customWidth="1"/>
    <col min="6109" max="6351" width="8.85546875" style="1"/>
    <col min="6352" max="6352" width="4.5703125" style="1" customWidth="1"/>
    <col min="6353" max="6353" width="1" style="1" customWidth="1"/>
    <col min="6354" max="6354" width="18" style="1" customWidth="1"/>
    <col min="6355" max="6355" width="1.7109375" style="1" customWidth="1"/>
    <col min="6356" max="6356" width="12.5703125" style="1" customWidth="1"/>
    <col min="6357" max="6357" width="1.5703125" style="1" customWidth="1"/>
    <col min="6358" max="6358" width="9.5703125" style="1" customWidth="1"/>
    <col min="6359" max="6359" width="1.7109375" style="1" customWidth="1"/>
    <col min="6360" max="6360" width="11.7109375" style="1" customWidth="1"/>
    <col min="6361" max="6361" width="1.5703125" style="1" customWidth="1"/>
    <col min="6362" max="6362" width="10.28515625" style="1" customWidth="1"/>
    <col min="6363" max="6363" width="2" style="1" customWidth="1"/>
    <col min="6364" max="6364" width="9.5703125" style="1" customWidth="1"/>
    <col min="6365" max="6607" width="8.85546875" style="1"/>
    <col min="6608" max="6608" width="4.5703125" style="1" customWidth="1"/>
    <col min="6609" max="6609" width="1" style="1" customWidth="1"/>
    <col min="6610" max="6610" width="18" style="1" customWidth="1"/>
    <col min="6611" max="6611" width="1.7109375" style="1" customWidth="1"/>
    <col min="6612" max="6612" width="12.5703125" style="1" customWidth="1"/>
    <col min="6613" max="6613" width="1.5703125" style="1" customWidth="1"/>
    <col min="6614" max="6614" width="9.5703125" style="1" customWidth="1"/>
    <col min="6615" max="6615" width="1.7109375" style="1" customWidth="1"/>
    <col min="6616" max="6616" width="11.7109375" style="1" customWidth="1"/>
    <col min="6617" max="6617" width="1.5703125" style="1" customWidth="1"/>
    <col min="6618" max="6618" width="10.28515625" style="1" customWidth="1"/>
    <col min="6619" max="6619" width="2" style="1" customWidth="1"/>
    <col min="6620" max="6620" width="9.5703125" style="1" customWidth="1"/>
    <col min="6621" max="6863" width="8.85546875" style="1"/>
    <col min="6864" max="6864" width="4.5703125" style="1" customWidth="1"/>
    <col min="6865" max="6865" width="1" style="1" customWidth="1"/>
    <col min="6866" max="6866" width="18" style="1" customWidth="1"/>
    <col min="6867" max="6867" width="1.7109375" style="1" customWidth="1"/>
    <col min="6868" max="6868" width="12.5703125" style="1" customWidth="1"/>
    <col min="6869" max="6869" width="1.5703125" style="1" customWidth="1"/>
    <col min="6870" max="6870" width="9.5703125" style="1" customWidth="1"/>
    <col min="6871" max="6871" width="1.7109375" style="1" customWidth="1"/>
    <col min="6872" max="6872" width="11.7109375" style="1" customWidth="1"/>
    <col min="6873" max="6873" width="1.5703125" style="1" customWidth="1"/>
    <col min="6874" max="6874" width="10.28515625" style="1" customWidth="1"/>
    <col min="6875" max="6875" width="2" style="1" customWidth="1"/>
    <col min="6876" max="6876" width="9.5703125" style="1" customWidth="1"/>
    <col min="6877" max="7119" width="8.85546875" style="1"/>
    <col min="7120" max="7120" width="4.5703125" style="1" customWidth="1"/>
    <col min="7121" max="7121" width="1" style="1" customWidth="1"/>
    <col min="7122" max="7122" width="18" style="1" customWidth="1"/>
    <col min="7123" max="7123" width="1.7109375" style="1" customWidth="1"/>
    <col min="7124" max="7124" width="12.5703125" style="1" customWidth="1"/>
    <col min="7125" max="7125" width="1.5703125" style="1" customWidth="1"/>
    <col min="7126" max="7126" width="9.5703125" style="1" customWidth="1"/>
    <col min="7127" max="7127" width="1.7109375" style="1" customWidth="1"/>
    <col min="7128" max="7128" width="11.7109375" style="1" customWidth="1"/>
    <col min="7129" max="7129" width="1.5703125" style="1" customWidth="1"/>
    <col min="7130" max="7130" width="10.28515625" style="1" customWidth="1"/>
    <col min="7131" max="7131" width="2" style="1" customWidth="1"/>
    <col min="7132" max="7132" width="9.5703125" style="1" customWidth="1"/>
    <col min="7133" max="7375" width="8.85546875" style="1"/>
    <col min="7376" max="7376" width="4.5703125" style="1" customWidth="1"/>
    <col min="7377" max="7377" width="1" style="1" customWidth="1"/>
    <col min="7378" max="7378" width="18" style="1" customWidth="1"/>
    <col min="7379" max="7379" width="1.7109375" style="1" customWidth="1"/>
    <col min="7380" max="7380" width="12.5703125" style="1" customWidth="1"/>
    <col min="7381" max="7381" width="1.5703125" style="1" customWidth="1"/>
    <col min="7382" max="7382" width="9.5703125" style="1" customWidth="1"/>
    <col min="7383" max="7383" width="1.7109375" style="1" customWidth="1"/>
    <col min="7384" max="7384" width="11.7109375" style="1" customWidth="1"/>
    <col min="7385" max="7385" width="1.5703125" style="1" customWidth="1"/>
    <col min="7386" max="7386" width="10.28515625" style="1" customWidth="1"/>
    <col min="7387" max="7387" width="2" style="1" customWidth="1"/>
    <col min="7388" max="7388" width="9.5703125" style="1" customWidth="1"/>
    <col min="7389" max="7631" width="8.85546875" style="1"/>
    <col min="7632" max="7632" width="4.5703125" style="1" customWidth="1"/>
    <col min="7633" max="7633" width="1" style="1" customWidth="1"/>
    <col min="7634" max="7634" width="18" style="1" customWidth="1"/>
    <col min="7635" max="7635" width="1.7109375" style="1" customWidth="1"/>
    <col min="7636" max="7636" width="12.5703125" style="1" customWidth="1"/>
    <col min="7637" max="7637" width="1.5703125" style="1" customWidth="1"/>
    <col min="7638" max="7638" width="9.5703125" style="1" customWidth="1"/>
    <col min="7639" max="7639" width="1.7109375" style="1" customWidth="1"/>
    <col min="7640" max="7640" width="11.7109375" style="1" customWidth="1"/>
    <col min="7641" max="7641" width="1.5703125" style="1" customWidth="1"/>
    <col min="7642" max="7642" width="10.28515625" style="1" customWidth="1"/>
    <col min="7643" max="7643" width="2" style="1" customWidth="1"/>
    <col min="7644" max="7644" width="9.5703125" style="1" customWidth="1"/>
    <col min="7645" max="7887" width="8.85546875" style="1"/>
    <col min="7888" max="7888" width="4.5703125" style="1" customWidth="1"/>
    <col min="7889" max="7889" width="1" style="1" customWidth="1"/>
    <col min="7890" max="7890" width="18" style="1" customWidth="1"/>
    <col min="7891" max="7891" width="1.7109375" style="1" customWidth="1"/>
    <col min="7892" max="7892" width="12.5703125" style="1" customWidth="1"/>
    <col min="7893" max="7893" width="1.5703125" style="1" customWidth="1"/>
    <col min="7894" max="7894" width="9.5703125" style="1" customWidth="1"/>
    <col min="7895" max="7895" width="1.7109375" style="1" customWidth="1"/>
    <col min="7896" max="7896" width="11.7109375" style="1" customWidth="1"/>
    <col min="7897" max="7897" width="1.5703125" style="1" customWidth="1"/>
    <col min="7898" max="7898" width="10.28515625" style="1" customWidth="1"/>
    <col min="7899" max="7899" width="2" style="1" customWidth="1"/>
    <col min="7900" max="7900" width="9.5703125" style="1" customWidth="1"/>
    <col min="7901" max="8143" width="8.85546875" style="1"/>
    <col min="8144" max="8144" width="4.5703125" style="1" customWidth="1"/>
    <col min="8145" max="8145" width="1" style="1" customWidth="1"/>
    <col min="8146" max="8146" width="18" style="1" customWidth="1"/>
    <col min="8147" max="8147" width="1.7109375" style="1" customWidth="1"/>
    <col min="8148" max="8148" width="12.5703125" style="1" customWidth="1"/>
    <col min="8149" max="8149" width="1.5703125" style="1" customWidth="1"/>
    <col min="8150" max="8150" width="9.5703125" style="1" customWidth="1"/>
    <col min="8151" max="8151" width="1.7109375" style="1" customWidth="1"/>
    <col min="8152" max="8152" width="11.7109375" style="1" customWidth="1"/>
    <col min="8153" max="8153" width="1.5703125" style="1" customWidth="1"/>
    <col min="8154" max="8154" width="10.28515625" style="1" customWidth="1"/>
    <col min="8155" max="8155" width="2" style="1" customWidth="1"/>
    <col min="8156" max="8156" width="9.5703125" style="1" customWidth="1"/>
    <col min="8157" max="8399" width="8.85546875" style="1"/>
    <col min="8400" max="8400" width="4.5703125" style="1" customWidth="1"/>
    <col min="8401" max="8401" width="1" style="1" customWidth="1"/>
    <col min="8402" max="8402" width="18" style="1" customWidth="1"/>
    <col min="8403" max="8403" width="1.7109375" style="1" customWidth="1"/>
    <col min="8404" max="8404" width="12.5703125" style="1" customWidth="1"/>
    <col min="8405" max="8405" width="1.5703125" style="1" customWidth="1"/>
    <col min="8406" max="8406" width="9.5703125" style="1" customWidth="1"/>
    <col min="8407" max="8407" width="1.7109375" style="1" customWidth="1"/>
    <col min="8408" max="8408" width="11.7109375" style="1" customWidth="1"/>
    <col min="8409" max="8409" width="1.5703125" style="1" customWidth="1"/>
    <col min="8410" max="8410" width="10.28515625" style="1" customWidth="1"/>
    <col min="8411" max="8411" width="2" style="1" customWidth="1"/>
    <col min="8412" max="8412" width="9.5703125" style="1" customWidth="1"/>
    <col min="8413" max="8655" width="8.85546875" style="1"/>
    <col min="8656" max="8656" width="4.5703125" style="1" customWidth="1"/>
    <col min="8657" max="8657" width="1" style="1" customWidth="1"/>
    <col min="8658" max="8658" width="18" style="1" customWidth="1"/>
    <col min="8659" max="8659" width="1.7109375" style="1" customWidth="1"/>
    <col min="8660" max="8660" width="12.5703125" style="1" customWidth="1"/>
    <col min="8661" max="8661" width="1.5703125" style="1" customWidth="1"/>
    <col min="8662" max="8662" width="9.5703125" style="1" customWidth="1"/>
    <col min="8663" max="8663" width="1.7109375" style="1" customWidth="1"/>
    <col min="8664" max="8664" width="11.7109375" style="1" customWidth="1"/>
    <col min="8665" max="8665" width="1.5703125" style="1" customWidth="1"/>
    <col min="8666" max="8666" width="10.28515625" style="1" customWidth="1"/>
    <col min="8667" max="8667" width="2" style="1" customWidth="1"/>
    <col min="8668" max="8668" width="9.5703125" style="1" customWidth="1"/>
    <col min="8669" max="8911" width="8.85546875" style="1"/>
    <col min="8912" max="8912" width="4.5703125" style="1" customWidth="1"/>
    <col min="8913" max="8913" width="1" style="1" customWidth="1"/>
    <col min="8914" max="8914" width="18" style="1" customWidth="1"/>
    <col min="8915" max="8915" width="1.7109375" style="1" customWidth="1"/>
    <col min="8916" max="8916" width="12.5703125" style="1" customWidth="1"/>
    <col min="8917" max="8917" width="1.5703125" style="1" customWidth="1"/>
    <col min="8918" max="8918" width="9.5703125" style="1" customWidth="1"/>
    <col min="8919" max="8919" width="1.7109375" style="1" customWidth="1"/>
    <col min="8920" max="8920" width="11.7109375" style="1" customWidth="1"/>
    <col min="8921" max="8921" width="1.5703125" style="1" customWidth="1"/>
    <col min="8922" max="8922" width="10.28515625" style="1" customWidth="1"/>
    <col min="8923" max="8923" width="2" style="1" customWidth="1"/>
    <col min="8924" max="8924" width="9.5703125" style="1" customWidth="1"/>
    <col min="8925" max="9167" width="8.85546875" style="1"/>
    <col min="9168" max="9168" width="4.5703125" style="1" customWidth="1"/>
    <col min="9169" max="9169" width="1" style="1" customWidth="1"/>
    <col min="9170" max="9170" width="18" style="1" customWidth="1"/>
    <col min="9171" max="9171" width="1.7109375" style="1" customWidth="1"/>
    <col min="9172" max="9172" width="12.5703125" style="1" customWidth="1"/>
    <col min="9173" max="9173" width="1.5703125" style="1" customWidth="1"/>
    <col min="9174" max="9174" width="9.5703125" style="1" customWidth="1"/>
    <col min="9175" max="9175" width="1.7109375" style="1" customWidth="1"/>
    <col min="9176" max="9176" width="11.7109375" style="1" customWidth="1"/>
    <col min="9177" max="9177" width="1.5703125" style="1" customWidth="1"/>
    <col min="9178" max="9178" width="10.28515625" style="1" customWidth="1"/>
    <col min="9179" max="9179" width="2" style="1" customWidth="1"/>
    <col min="9180" max="9180" width="9.5703125" style="1" customWidth="1"/>
    <col min="9181" max="9423" width="8.85546875" style="1"/>
    <col min="9424" max="9424" width="4.5703125" style="1" customWidth="1"/>
    <col min="9425" max="9425" width="1" style="1" customWidth="1"/>
    <col min="9426" max="9426" width="18" style="1" customWidth="1"/>
    <col min="9427" max="9427" width="1.7109375" style="1" customWidth="1"/>
    <col min="9428" max="9428" width="12.5703125" style="1" customWidth="1"/>
    <col min="9429" max="9429" width="1.5703125" style="1" customWidth="1"/>
    <col min="9430" max="9430" width="9.5703125" style="1" customWidth="1"/>
    <col min="9431" max="9431" width="1.7109375" style="1" customWidth="1"/>
    <col min="9432" max="9432" width="11.7109375" style="1" customWidth="1"/>
    <col min="9433" max="9433" width="1.5703125" style="1" customWidth="1"/>
    <col min="9434" max="9434" width="10.28515625" style="1" customWidth="1"/>
    <col min="9435" max="9435" width="2" style="1" customWidth="1"/>
    <col min="9436" max="9436" width="9.5703125" style="1" customWidth="1"/>
    <col min="9437" max="9679" width="8.85546875" style="1"/>
    <col min="9680" max="9680" width="4.5703125" style="1" customWidth="1"/>
    <col min="9681" max="9681" width="1" style="1" customWidth="1"/>
    <col min="9682" max="9682" width="18" style="1" customWidth="1"/>
    <col min="9683" max="9683" width="1.7109375" style="1" customWidth="1"/>
    <col min="9684" max="9684" width="12.5703125" style="1" customWidth="1"/>
    <col min="9685" max="9685" width="1.5703125" style="1" customWidth="1"/>
    <col min="9686" max="9686" width="9.5703125" style="1" customWidth="1"/>
    <col min="9687" max="9687" width="1.7109375" style="1" customWidth="1"/>
    <col min="9688" max="9688" width="11.7109375" style="1" customWidth="1"/>
    <col min="9689" max="9689" width="1.5703125" style="1" customWidth="1"/>
    <col min="9690" max="9690" width="10.28515625" style="1" customWidth="1"/>
    <col min="9691" max="9691" width="2" style="1" customWidth="1"/>
    <col min="9692" max="9692" width="9.5703125" style="1" customWidth="1"/>
    <col min="9693" max="9935" width="8.85546875" style="1"/>
    <col min="9936" max="9936" width="4.5703125" style="1" customWidth="1"/>
    <col min="9937" max="9937" width="1" style="1" customWidth="1"/>
    <col min="9938" max="9938" width="18" style="1" customWidth="1"/>
    <col min="9939" max="9939" width="1.7109375" style="1" customWidth="1"/>
    <col min="9940" max="9940" width="12.5703125" style="1" customWidth="1"/>
    <col min="9941" max="9941" width="1.5703125" style="1" customWidth="1"/>
    <col min="9942" max="9942" width="9.5703125" style="1" customWidth="1"/>
    <col min="9943" max="9943" width="1.7109375" style="1" customWidth="1"/>
    <col min="9944" max="9944" width="11.7109375" style="1" customWidth="1"/>
    <col min="9945" max="9945" width="1.5703125" style="1" customWidth="1"/>
    <col min="9946" max="9946" width="10.28515625" style="1" customWidth="1"/>
    <col min="9947" max="9947" width="2" style="1" customWidth="1"/>
    <col min="9948" max="9948" width="9.5703125" style="1" customWidth="1"/>
    <col min="9949" max="10191" width="8.85546875" style="1"/>
    <col min="10192" max="10192" width="4.5703125" style="1" customWidth="1"/>
    <col min="10193" max="10193" width="1" style="1" customWidth="1"/>
    <col min="10194" max="10194" width="18" style="1" customWidth="1"/>
    <col min="10195" max="10195" width="1.7109375" style="1" customWidth="1"/>
    <col min="10196" max="10196" width="12.5703125" style="1" customWidth="1"/>
    <col min="10197" max="10197" width="1.5703125" style="1" customWidth="1"/>
    <col min="10198" max="10198" width="9.5703125" style="1" customWidth="1"/>
    <col min="10199" max="10199" width="1.7109375" style="1" customWidth="1"/>
    <col min="10200" max="10200" width="11.7109375" style="1" customWidth="1"/>
    <col min="10201" max="10201" width="1.5703125" style="1" customWidth="1"/>
    <col min="10202" max="10202" width="10.28515625" style="1" customWidth="1"/>
    <col min="10203" max="10203" width="2" style="1" customWidth="1"/>
    <col min="10204" max="10204" width="9.5703125" style="1" customWidth="1"/>
    <col min="10205" max="10447" width="8.85546875" style="1"/>
    <col min="10448" max="10448" width="4.5703125" style="1" customWidth="1"/>
    <col min="10449" max="10449" width="1" style="1" customWidth="1"/>
    <col min="10450" max="10450" width="18" style="1" customWidth="1"/>
    <col min="10451" max="10451" width="1.7109375" style="1" customWidth="1"/>
    <col min="10452" max="10452" width="12.5703125" style="1" customWidth="1"/>
    <col min="10453" max="10453" width="1.5703125" style="1" customWidth="1"/>
    <col min="10454" max="10454" width="9.5703125" style="1" customWidth="1"/>
    <col min="10455" max="10455" width="1.7109375" style="1" customWidth="1"/>
    <col min="10456" max="10456" width="11.7109375" style="1" customWidth="1"/>
    <col min="10457" max="10457" width="1.5703125" style="1" customWidth="1"/>
    <col min="10458" max="10458" width="10.28515625" style="1" customWidth="1"/>
    <col min="10459" max="10459" width="2" style="1" customWidth="1"/>
    <col min="10460" max="10460" width="9.5703125" style="1" customWidth="1"/>
    <col min="10461" max="10703" width="8.85546875" style="1"/>
    <col min="10704" max="10704" width="4.5703125" style="1" customWidth="1"/>
    <col min="10705" max="10705" width="1" style="1" customWidth="1"/>
    <col min="10706" max="10706" width="18" style="1" customWidth="1"/>
    <col min="10707" max="10707" width="1.7109375" style="1" customWidth="1"/>
    <col min="10708" max="10708" width="12.5703125" style="1" customWidth="1"/>
    <col min="10709" max="10709" width="1.5703125" style="1" customWidth="1"/>
    <col min="10710" max="10710" width="9.5703125" style="1" customWidth="1"/>
    <col min="10711" max="10711" width="1.7109375" style="1" customWidth="1"/>
    <col min="10712" max="10712" width="11.7109375" style="1" customWidth="1"/>
    <col min="10713" max="10713" width="1.5703125" style="1" customWidth="1"/>
    <col min="10714" max="10714" width="10.28515625" style="1" customWidth="1"/>
    <col min="10715" max="10715" width="2" style="1" customWidth="1"/>
    <col min="10716" max="10716" width="9.5703125" style="1" customWidth="1"/>
    <col min="10717" max="10959" width="8.85546875" style="1"/>
    <col min="10960" max="10960" width="4.5703125" style="1" customWidth="1"/>
    <col min="10961" max="10961" width="1" style="1" customWidth="1"/>
    <col min="10962" max="10962" width="18" style="1" customWidth="1"/>
    <col min="10963" max="10963" width="1.7109375" style="1" customWidth="1"/>
    <col min="10964" max="10964" width="12.5703125" style="1" customWidth="1"/>
    <col min="10965" max="10965" width="1.5703125" style="1" customWidth="1"/>
    <col min="10966" max="10966" width="9.5703125" style="1" customWidth="1"/>
    <col min="10967" max="10967" width="1.7109375" style="1" customWidth="1"/>
    <col min="10968" max="10968" width="11.7109375" style="1" customWidth="1"/>
    <col min="10969" max="10969" width="1.5703125" style="1" customWidth="1"/>
    <col min="10970" max="10970" width="10.28515625" style="1" customWidth="1"/>
    <col min="10971" max="10971" width="2" style="1" customWidth="1"/>
    <col min="10972" max="10972" width="9.5703125" style="1" customWidth="1"/>
    <col min="10973" max="11215" width="8.85546875" style="1"/>
    <col min="11216" max="11216" width="4.5703125" style="1" customWidth="1"/>
    <col min="11217" max="11217" width="1" style="1" customWidth="1"/>
    <col min="11218" max="11218" width="18" style="1" customWidth="1"/>
    <col min="11219" max="11219" width="1.7109375" style="1" customWidth="1"/>
    <col min="11220" max="11220" width="12.5703125" style="1" customWidth="1"/>
    <col min="11221" max="11221" width="1.5703125" style="1" customWidth="1"/>
    <col min="11222" max="11222" width="9.5703125" style="1" customWidth="1"/>
    <col min="11223" max="11223" width="1.7109375" style="1" customWidth="1"/>
    <col min="11224" max="11224" width="11.7109375" style="1" customWidth="1"/>
    <col min="11225" max="11225" width="1.5703125" style="1" customWidth="1"/>
    <col min="11226" max="11226" width="10.28515625" style="1" customWidth="1"/>
    <col min="11227" max="11227" width="2" style="1" customWidth="1"/>
    <col min="11228" max="11228" width="9.5703125" style="1" customWidth="1"/>
    <col min="11229" max="11471" width="8.85546875" style="1"/>
    <col min="11472" max="11472" width="4.5703125" style="1" customWidth="1"/>
    <col min="11473" max="11473" width="1" style="1" customWidth="1"/>
    <col min="11474" max="11474" width="18" style="1" customWidth="1"/>
    <col min="11475" max="11475" width="1.7109375" style="1" customWidth="1"/>
    <col min="11476" max="11476" width="12.5703125" style="1" customWidth="1"/>
    <col min="11477" max="11477" width="1.5703125" style="1" customWidth="1"/>
    <col min="11478" max="11478" width="9.5703125" style="1" customWidth="1"/>
    <col min="11479" max="11479" width="1.7109375" style="1" customWidth="1"/>
    <col min="11480" max="11480" width="11.7109375" style="1" customWidth="1"/>
    <col min="11481" max="11481" width="1.5703125" style="1" customWidth="1"/>
    <col min="11482" max="11482" width="10.28515625" style="1" customWidth="1"/>
    <col min="11483" max="11483" width="2" style="1" customWidth="1"/>
    <col min="11484" max="11484" width="9.5703125" style="1" customWidth="1"/>
    <col min="11485" max="11727" width="8.85546875" style="1"/>
    <col min="11728" max="11728" width="4.5703125" style="1" customWidth="1"/>
    <col min="11729" max="11729" width="1" style="1" customWidth="1"/>
    <col min="11730" max="11730" width="18" style="1" customWidth="1"/>
    <col min="11731" max="11731" width="1.7109375" style="1" customWidth="1"/>
    <col min="11732" max="11732" width="12.5703125" style="1" customWidth="1"/>
    <col min="11733" max="11733" width="1.5703125" style="1" customWidth="1"/>
    <col min="11734" max="11734" width="9.5703125" style="1" customWidth="1"/>
    <col min="11735" max="11735" width="1.7109375" style="1" customWidth="1"/>
    <col min="11736" max="11736" width="11.7109375" style="1" customWidth="1"/>
    <col min="11737" max="11737" width="1.5703125" style="1" customWidth="1"/>
    <col min="11738" max="11738" width="10.28515625" style="1" customWidth="1"/>
    <col min="11739" max="11739" width="2" style="1" customWidth="1"/>
    <col min="11740" max="11740" width="9.5703125" style="1" customWidth="1"/>
    <col min="11741" max="11983" width="8.85546875" style="1"/>
    <col min="11984" max="11984" width="4.5703125" style="1" customWidth="1"/>
    <col min="11985" max="11985" width="1" style="1" customWidth="1"/>
    <col min="11986" max="11986" width="18" style="1" customWidth="1"/>
    <col min="11987" max="11987" width="1.7109375" style="1" customWidth="1"/>
    <col min="11988" max="11988" width="12.5703125" style="1" customWidth="1"/>
    <col min="11989" max="11989" width="1.5703125" style="1" customWidth="1"/>
    <col min="11990" max="11990" width="9.5703125" style="1" customWidth="1"/>
    <col min="11991" max="11991" width="1.7109375" style="1" customWidth="1"/>
    <col min="11992" max="11992" width="11.7109375" style="1" customWidth="1"/>
    <col min="11993" max="11993" width="1.5703125" style="1" customWidth="1"/>
    <col min="11994" max="11994" width="10.28515625" style="1" customWidth="1"/>
    <col min="11995" max="11995" width="2" style="1" customWidth="1"/>
    <col min="11996" max="11996" width="9.5703125" style="1" customWidth="1"/>
    <col min="11997" max="12239" width="8.85546875" style="1"/>
    <col min="12240" max="12240" width="4.5703125" style="1" customWidth="1"/>
    <col min="12241" max="12241" width="1" style="1" customWidth="1"/>
    <col min="12242" max="12242" width="18" style="1" customWidth="1"/>
    <col min="12243" max="12243" width="1.7109375" style="1" customWidth="1"/>
    <col min="12244" max="12244" width="12.5703125" style="1" customWidth="1"/>
    <col min="12245" max="12245" width="1.5703125" style="1" customWidth="1"/>
    <col min="12246" max="12246" width="9.5703125" style="1" customWidth="1"/>
    <col min="12247" max="12247" width="1.7109375" style="1" customWidth="1"/>
    <col min="12248" max="12248" width="11.7109375" style="1" customWidth="1"/>
    <col min="12249" max="12249" width="1.5703125" style="1" customWidth="1"/>
    <col min="12250" max="12250" width="10.28515625" style="1" customWidth="1"/>
    <col min="12251" max="12251" width="2" style="1" customWidth="1"/>
    <col min="12252" max="12252" width="9.5703125" style="1" customWidth="1"/>
    <col min="12253" max="12495" width="8.85546875" style="1"/>
    <col min="12496" max="12496" width="4.5703125" style="1" customWidth="1"/>
    <col min="12497" max="12497" width="1" style="1" customWidth="1"/>
    <col min="12498" max="12498" width="18" style="1" customWidth="1"/>
    <col min="12499" max="12499" width="1.7109375" style="1" customWidth="1"/>
    <col min="12500" max="12500" width="12.5703125" style="1" customWidth="1"/>
    <col min="12501" max="12501" width="1.5703125" style="1" customWidth="1"/>
    <col min="12502" max="12502" width="9.5703125" style="1" customWidth="1"/>
    <col min="12503" max="12503" width="1.7109375" style="1" customWidth="1"/>
    <col min="12504" max="12504" width="11.7109375" style="1" customWidth="1"/>
    <col min="12505" max="12505" width="1.5703125" style="1" customWidth="1"/>
    <col min="12506" max="12506" width="10.28515625" style="1" customWidth="1"/>
    <col min="12507" max="12507" width="2" style="1" customWidth="1"/>
    <col min="12508" max="12508" width="9.5703125" style="1" customWidth="1"/>
    <col min="12509" max="12751" width="8.85546875" style="1"/>
    <col min="12752" max="12752" width="4.5703125" style="1" customWidth="1"/>
    <col min="12753" max="12753" width="1" style="1" customWidth="1"/>
    <col min="12754" max="12754" width="18" style="1" customWidth="1"/>
    <col min="12755" max="12755" width="1.7109375" style="1" customWidth="1"/>
    <col min="12756" max="12756" width="12.5703125" style="1" customWidth="1"/>
    <col min="12757" max="12757" width="1.5703125" style="1" customWidth="1"/>
    <col min="12758" max="12758" width="9.5703125" style="1" customWidth="1"/>
    <col min="12759" max="12759" width="1.7109375" style="1" customWidth="1"/>
    <col min="12760" max="12760" width="11.7109375" style="1" customWidth="1"/>
    <col min="12761" max="12761" width="1.5703125" style="1" customWidth="1"/>
    <col min="12762" max="12762" width="10.28515625" style="1" customWidth="1"/>
    <col min="12763" max="12763" width="2" style="1" customWidth="1"/>
    <col min="12764" max="12764" width="9.5703125" style="1" customWidth="1"/>
    <col min="12765" max="13007" width="8.85546875" style="1"/>
    <col min="13008" max="13008" width="4.5703125" style="1" customWidth="1"/>
    <col min="13009" max="13009" width="1" style="1" customWidth="1"/>
    <col min="13010" max="13010" width="18" style="1" customWidth="1"/>
    <col min="13011" max="13011" width="1.7109375" style="1" customWidth="1"/>
    <col min="13012" max="13012" width="12.5703125" style="1" customWidth="1"/>
    <col min="13013" max="13013" width="1.5703125" style="1" customWidth="1"/>
    <col min="13014" max="13014" width="9.5703125" style="1" customWidth="1"/>
    <col min="13015" max="13015" width="1.7109375" style="1" customWidth="1"/>
    <col min="13016" max="13016" width="11.7109375" style="1" customWidth="1"/>
    <col min="13017" max="13017" width="1.5703125" style="1" customWidth="1"/>
    <col min="13018" max="13018" width="10.28515625" style="1" customWidth="1"/>
    <col min="13019" max="13019" width="2" style="1" customWidth="1"/>
    <col min="13020" max="13020" width="9.5703125" style="1" customWidth="1"/>
    <col min="13021" max="13263" width="8.85546875" style="1"/>
    <col min="13264" max="13264" width="4.5703125" style="1" customWidth="1"/>
    <col min="13265" max="13265" width="1" style="1" customWidth="1"/>
    <col min="13266" max="13266" width="18" style="1" customWidth="1"/>
    <col min="13267" max="13267" width="1.7109375" style="1" customWidth="1"/>
    <col min="13268" max="13268" width="12.5703125" style="1" customWidth="1"/>
    <col min="13269" max="13269" width="1.5703125" style="1" customWidth="1"/>
    <col min="13270" max="13270" width="9.5703125" style="1" customWidth="1"/>
    <col min="13271" max="13271" width="1.7109375" style="1" customWidth="1"/>
    <col min="13272" max="13272" width="11.7109375" style="1" customWidth="1"/>
    <col min="13273" max="13273" width="1.5703125" style="1" customWidth="1"/>
    <col min="13274" max="13274" width="10.28515625" style="1" customWidth="1"/>
    <col min="13275" max="13275" width="2" style="1" customWidth="1"/>
    <col min="13276" max="13276" width="9.5703125" style="1" customWidth="1"/>
    <col min="13277" max="13519" width="8.85546875" style="1"/>
    <col min="13520" max="13520" width="4.5703125" style="1" customWidth="1"/>
    <col min="13521" max="13521" width="1" style="1" customWidth="1"/>
    <col min="13522" max="13522" width="18" style="1" customWidth="1"/>
    <col min="13523" max="13523" width="1.7109375" style="1" customWidth="1"/>
    <col min="13524" max="13524" width="12.5703125" style="1" customWidth="1"/>
    <col min="13525" max="13525" width="1.5703125" style="1" customWidth="1"/>
    <col min="13526" max="13526" width="9.5703125" style="1" customWidth="1"/>
    <col min="13527" max="13527" width="1.7109375" style="1" customWidth="1"/>
    <col min="13528" max="13528" width="11.7109375" style="1" customWidth="1"/>
    <col min="13529" max="13529" width="1.5703125" style="1" customWidth="1"/>
    <col min="13530" max="13530" width="10.28515625" style="1" customWidth="1"/>
    <col min="13531" max="13531" width="2" style="1" customWidth="1"/>
    <col min="13532" max="13532" width="9.5703125" style="1" customWidth="1"/>
    <col min="13533" max="13775" width="8.85546875" style="1"/>
    <col min="13776" max="13776" width="4.5703125" style="1" customWidth="1"/>
    <col min="13777" max="13777" width="1" style="1" customWidth="1"/>
    <col min="13778" max="13778" width="18" style="1" customWidth="1"/>
    <col min="13779" max="13779" width="1.7109375" style="1" customWidth="1"/>
    <col min="13780" max="13780" width="12.5703125" style="1" customWidth="1"/>
    <col min="13781" max="13781" width="1.5703125" style="1" customWidth="1"/>
    <col min="13782" max="13782" width="9.5703125" style="1" customWidth="1"/>
    <col min="13783" max="13783" width="1.7109375" style="1" customWidth="1"/>
    <col min="13784" max="13784" width="11.7109375" style="1" customWidth="1"/>
    <col min="13785" max="13785" width="1.5703125" style="1" customWidth="1"/>
    <col min="13786" max="13786" width="10.28515625" style="1" customWidth="1"/>
    <col min="13787" max="13787" width="2" style="1" customWidth="1"/>
    <col min="13788" max="13788" width="9.5703125" style="1" customWidth="1"/>
    <col min="13789" max="14031" width="8.85546875" style="1"/>
    <col min="14032" max="14032" width="4.5703125" style="1" customWidth="1"/>
    <col min="14033" max="14033" width="1" style="1" customWidth="1"/>
    <col min="14034" max="14034" width="18" style="1" customWidth="1"/>
    <col min="14035" max="14035" width="1.7109375" style="1" customWidth="1"/>
    <col min="14036" max="14036" width="12.5703125" style="1" customWidth="1"/>
    <col min="14037" max="14037" width="1.5703125" style="1" customWidth="1"/>
    <col min="14038" max="14038" width="9.5703125" style="1" customWidth="1"/>
    <col min="14039" max="14039" width="1.7109375" style="1" customWidth="1"/>
    <col min="14040" max="14040" width="11.7109375" style="1" customWidth="1"/>
    <col min="14041" max="14041" width="1.5703125" style="1" customWidth="1"/>
    <col min="14042" max="14042" width="10.28515625" style="1" customWidth="1"/>
    <col min="14043" max="14043" width="2" style="1" customWidth="1"/>
    <col min="14044" max="14044" width="9.5703125" style="1" customWidth="1"/>
    <col min="14045" max="14287" width="8.85546875" style="1"/>
    <col min="14288" max="14288" width="4.5703125" style="1" customWidth="1"/>
    <col min="14289" max="14289" width="1" style="1" customWidth="1"/>
    <col min="14290" max="14290" width="18" style="1" customWidth="1"/>
    <col min="14291" max="14291" width="1.7109375" style="1" customWidth="1"/>
    <col min="14292" max="14292" width="12.5703125" style="1" customWidth="1"/>
    <col min="14293" max="14293" width="1.5703125" style="1" customWidth="1"/>
    <col min="14294" max="14294" width="9.5703125" style="1" customWidth="1"/>
    <col min="14295" max="14295" width="1.7109375" style="1" customWidth="1"/>
    <col min="14296" max="14296" width="11.7109375" style="1" customWidth="1"/>
    <col min="14297" max="14297" width="1.5703125" style="1" customWidth="1"/>
    <col min="14298" max="14298" width="10.28515625" style="1" customWidth="1"/>
    <col min="14299" max="14299" width="2" style="1" customWidth="1"/>
    <col min="14300" max="14300" width="9.5703125" style="1" customWidth="1"/>
    <col min="14301" max="14543" width="8.85546875" style="1"/>
    <col min="14544" max="14544" width="4.5703125" style="1" customWidth="1"/>
    <col min="14545" max="14545" width="1" style="1" customWidth="1"/>
    <col min="14546" max="14546" width="18" style="1" customWidth="1"/>
    <col min="14547" max="14547" width="1.7109375" style="1" customWidth="1"/>
    <col min="14548" max="14548" width="12.5703125" style="1" customWidth="1"/>
    <col min="14549" max="14549" width="1.5703125" style="1" customWidth="1"/>
    <col min="14550" max="14550" width="9.5703125" style="1" customWidth="1"/>
    <col min="14551" max="14551" width="1.7109375" style="1" customWidth="1"/>
    <col min="14552" max="14552" width="11.7109375" style="1" customWidth="1"/>
    <col min="14553" max="14553" width="1.5703125" style="1" customWidth="1"/>
    <col min="14554" max="14554" width="10.28515625" style="1" customWidth="1"/>
    <col min="14555" max="14555" width="2" style="1" customWidth="1"/>
    <col min="14556" max="14556" width="9.5703125" style="1" customWidth="1"/>
    <col min="14557" max="14799" width="8.85546875" style="1"/>
    <col min="14800" max="14800" width="4.5703125" style="1" customWidth="1"/>
    <col min="14801" max="14801" width="1" style="1" customWidth="1"/>
    <col min="14802" max="14802" width="18" style="1" customWidth="1"/>
    <col min="14803" max="14803" width="1.7109375" style="1" customWidth="1"/>
    <col min="14804" max="14804" width="12.5703125" style="1" customWidth="1"/>
    <col min="14805" max="14805" width="1.5703125" style="1" customWidth="1"/>
    <col min="14806" max="14806" width="9.5703125" style="1" customWidth="1"/>
    <col min="14807" max="14807" width="1.7109375" style="1" customWidth="1"/>
    <col min="14808" max="14808" width="11.7109375" style="1" customWidth="1"/>
    <col min="14809" max="14809" width="1.5703125" style="1" customWidth="1"/>
    <col min="14810" max="14810" width="10.28515625" style="1" customWidth="1"/>
    <col min="14811" max="14811" width="2" style="1" customWidth="1"/>
    <col min="14812" max="14812" width="9.5703125" style="1" customWidth="1"/>
    <col min="14813" max="15055" width="8.85546875" style="1"/>
    <col min="15056" max="15056" width="4.5703125" style="1" customWidth="1"/>
    <col min="15057" max="15057" width="1" style="1" customWidth="1"/>
    <col min="15058" max="15058" width="18" style="1" customWidth="1"/>
    <col min="15059" max="15059" width="1.7109375" style="1" customWidth="1"/>
    <col min="15060" max="15060" width="12.5703125" style="1" customWidth="1"/>
    <col min="15061" max="15061" width="1.5703125" style="1" customWidth="1"/>
    <col min="15062" max="15062" width="9.5703125" style="1" customWidth="1"/>
    <col min="15063" max="15063" width="1.7109375" style="1" customWidth="1"/>
    <col min="15064" max="15064" width="11.7109375" style="1" customWidth="1"/>
    <col min="15065" max="15065" width="1.5703125" style="1" customWidth="1"/>
    <col min="15066" max="15066" width="10.28515625" style="1" customWidth="1"/>
    <col min="15067" max="15067" width="2" style="1" customWidth="1"/>
    <col min="15068" max="15068" width="9.5703125" style="1" customWidth="1"/>
    <col min="15069" max="15311" width="8.85546875" style="1"/>
    <col min="15312" max="15312" width="4.5703125" style="1" customWidth="1"/>
    <col min="15313" max="15313" width="1" style="1" customWidth="1"/>
    <col min="15314" max="15314" width="18" style="1" customWidth="1"/>
    <col min="15315" max="15315" width="1.7109375" style="1" customWidth="1"/>
    <col min="15316" max="15316" width="12.5703125" style="1" customWidth="1"/>
    <col min="15317" max="15317" width="1.5703125" style="1" customWidth="1"/>
    <col min="15318" max="15318" width="9.5703125" style="1" customWidth="1"/>
    <col min="15319" max="15319" width="1.7109375" style="1" customWidth="1"/>
    <col min="15320" max="15320" width="11.7109375" style="1" customWidth="1"/>
    <col min="15321" max="15321" width="1.5703125" style="1" customWidth="1"/>
    <col min="15322" max="15322" width="10.28515625" style="1" customWidth="1"/>
    <col min="15323" max="15323" width="2" style="1" customWidth="1"/>
    <col min="15324" max="15324" width="9.5703125" style="1" customWidth="1"/>
    <col min="15325" max="15567" width="8.85546875" style="1"/>
    <col min="15568" max="15568" width="4.5703125" style="1" customWidth="1"/>
    <col min="15569" max="15569" width="1" style="1" customWidth="1"/>
    <col min="15570" max="15570" width="18" style="1" customWidth="1"/>
    <col min="15571" max="15571" width="1.7109375" style="1" customWidth="1"/>
    <col min="15572" max="15572" width="12.5703125" style="1" customWidth="1"/>
    <col min="15573" max="15573" width="1.5703125" style="1" customWidth="1"/>
    <col min="15574" max="15574" width="9.5703125" style="1" customWidth="1"/>
    <col min="15575" max="15575" width="1.7109375" style="1" customWidth="1"/>
    <col min="15576" max="15576" width="11.7109375" style="1" customWidth="1"/>
    <col min="15577" max="15577" width="1.5703125" style="1" customWidth="1"/>
    <col min="15578" max="15578" width="10.28515625" style="1" customWidth="1"/>
    <col min="15579" max="15579" width="2" style="1" customWidth="1"/>
    <col min="15580" max="15580" width="9.5703125" style="1" customWidth="1"/>
    <col min="15581" max="15823" width="8.85546875" style="1"/>
    <col min="15824" max="15824" width="4.5703125" style="1" customWidth="1"/>
    <col min="15825" max="15825" width="1" style="1" customWidth="1"/>
    <col min="15826" max="15826" width="18" style="1" customWidth="1"/>
    <col min="15827" max="15827" width="1.7109375" style="1" customWidth="1"/>
    <col min="15828" max="15828" width="12.5703125" style="1" customWidth="1"/>
    <col min="15829" max="15829" width="1.5703125" style="1" customWidth="1"/>
    <col min="15830" max="15830" width="9.5703125" style="1" customWidth="1"/>
    <col min="15831" max="15831" width="1.7109375" style="1" customWidth="1"/>
    <col min="15832" max="15832" width="11.7109375" style="1" customWidth="1"/>
    <col min="15833" max="15833" width="1.5703125" style="1" customWidth="1"/>
    <col min="15834" max="15834" width="10.28515625" style="1" customWidth="1"/>
    <col min="15835" max="15835" width="2" style="1" customWidth="1"/>
    <col min="15836" max="15836" width="9.5703125" style="1" customWidth="1"/>
    <col min="15837" max="16079" width="8.85546875" style="1"/>
    <col min="16080" max="16080" width="4.5703125" style="1" customWidth="1"/>
    <col min="16081" max="16081" width="1" style="1" customWidth="1"/>
    <col min="16082" max="16082" width="18" style="1" customWidth="1"/>
    <col min="16083" max="16083" width="1.7109375" style="1" customWidth="1"/>
    <col min="16084" max="16084" width="12.5703125" style="1" customWidth="1"/>
    <col min="16085" max="16085" width="1.5703125" style="1" customWidth="1"/>
    <col min="16086" max="16086" width="9.5703125" style="1" customWidth="1"/>
    <col min="16087" max="16087" width="1.7109375" style="1" customWidth="1"/>
    <col min="16088" max="16088" width="11.7109375" style="1" customWidth="1"/>
    <col min="16089" max="16089" width="1.5703125" style="1" customWidth="1"/>
    <col min="16090" max="16090" width="10.28515625" style="1" customWidth="1"/>
    <col min="16091" max="16091" width="2" style="1" customWidth="1"/>
    <col min="16092" max="16092" width="9.5703125" style="1" customWidth="1"/>
    <col min="16093" max="16346" width="8.85546875" style="1"/>
    <col min="16347" max="16384" width="8.7109375" style="1" customWidth="1"/>
  </cols>
  <sheetData>
    <row r="1" spans="2:23" ht="33" customHeight="1" x14ac:dyDescent="0.2"/>
    <row r="2" spans="2:23" x14ac:dyDescent="0.2">
      <c r="B2" s="7" t="s">
        <v>108</v>
      </c>
      <c r="C2" s="7"/>
      <c r="D2" s="7"/>
      <c r="E2" s="7"/>
      <c r="F2" s="7"/>
      <c r="G2" s="7"/>
      <c r="H2" s="7"/>
      <c r="I2" s="7"/>
      <c r="J2" s="7"/>
      <c r="K2" s="7"/>
      <c r="L2" s="7"/>
      <c r="M2" s="7"/>
      <c r="N2" s="7"/>
      <c r="O2" s="7"/>
      <c r="P2" s="7"/>
      <c r="Q2" s="7"/>
      <c r="R2" s="7"/>
      <c r="S2" s="7"/>
      <c r="T2" s="7"/>
      <c r="U2" s="7"/>
    </row>
    <row r="3" spans="2:23" x14ac:dyDescent="0.2">
      <c r="B3" s="7" t="s">
        <v>93</v>
      </c>
      <c r="C3" s="8"/>
      <c r="D3" s="7"/>
      <c r="E3" s="8"/>
      <c r="F3" s="8"/>
      <c r="G3" s="7"/>
      <c r="H3" s="7"/>
      <c r="I3" s="7"/>
      <c r="J3" s="7"/>
      <c r="K3" s="7"/>
      <c r="L3" s="7"/>
      <c r="M3" s="7"/>
      <c r="N3" s="7"/>
      <c r="O3" s="7"/>
      <c r="P3" s="7"/>
      <c r="Q3" s="7"/>
      <c r="R3" s="7"/>
      <c r="S3" s="7"/>
      <c r="T3" s="7"/>
      <c r="U3" s="7"/>
    </row>
    <row r="4" spans="2:23" x14ac:dyDescent="0.2">
      <c r="C4" s="9"/>
      <c r="D4" s="9"/>
      <c r="E4" s="9"/>
      <c r="F4" s="10"/>
      <c r="G4" s="11"/>
      <c r="H4" s="11"/>
      <c r="I4" s="11"/>
      <c r="J4" s="11"/>
      <c r="K4" s="11"/>
      <c r="L4" s="11"/>
      <c r="M4" s="11"/>
      <c r="N4" s="11"/>
      <c r="O4" s="11"/>
      <c r="P4" s="11"/>
      <c r="Q4" s="11"/>
      <c r="R4" s="11"/>
      <c r="S4" s="11"/>
      <c r="T4" s="11"/>
      <c r="U4" s="11"/>
    </row>
    <row r="5" spans="2:23" s="14" customFormat="1" x14ac:dyDescent="0.2">
      <c r="B5" s="13"/>
      <c r="C5" s="13"/>
      <c r="D5" s="13"/>
      <c r="E5" s="13"/>
      <c r="G5" s="13"/>
      <c r="I5" s="13"/>
      <c r="K5" s="13"/>
      <c r="M5" s="13"/>
      <c r="O5" s="13"/>
      <c r="Q5" s="13"/>
      <c r="S5" s="13"/>
      <c r="U5" s="13"/>
    </row>
    <row r="6" spans="2:23" ht="38.25" x14ac:dyDescent="0.2">
      <c r="B6" s="54" t="s">
        <v>53</v>
      </c>
      <c r="C6" s="2"/>
      <c r="D6" s="15" t="s">
        <v>95</v>
      </c>
      <c r="E6" s="12"/>
      <c r="F6" s="46" t="s">
        <v>110</v>
      </c>
      <c r="G6" s="13"/>
      <c r="H6" s="46" t="s">
        <v>115</v>
      </c>
      <c r="I6" s="13"/>
      <c r="J6" s="46" t="s">
        <v>116</v>
      </c>
      <c r="K6" s="13"/>
      <c r="L6" s="46" t="s">
        <v>117</v>
      </c>
      <c r="M6" s="13"/>
      <c r="N6" s="46" t="s">
        <v>130</v>
      </c>
      <c r="O6" s="13"/>
      <c r="P6" s="46" t="s">
        <v>119</v>
      </c>
      <c r="Q6" s="13"/>
      <c r="R6" s="46" t="s">
        <v>118</v>
      </c>
      <c r="S6" s="13"/>
      <c r="T6" s="46" t="s">
        <v>120</v>
      </c>
      <c r="U6" s="12"/>
    </row>
    <row r="7" spans="2:23" x14ac:dyDescent="0.2">
      <c r="B7" s="12"/>
      <c r="C7" s="2"/>
      <c r="D7" s="2"/>
      <c r="E7" s="12"/>
      <c r="F7" s="16" t="s">
        <v>2</v>
      </c>
      <c r="G7" s="12"/>
      <c r="H7" s="16" t="s">
        <v>45</v>
      </c>
      <c r="I7" s="12"/>
      <c r="J7" s="16" t="s">
        <v>88</v>
      </c>
      <c r="K7" s="16"/>
      <c r="L7" s="16" t="s">
        <v>26</v>
      </c>
      <c r="M7" s="16"/>
      <c r="N7" s="16" t="s">
        <v>85</v>
      </c>
      <c r="O7" s="16"/>
      <c r="P7" s="16" t="s">
        <v>27</v>
      </c>
      <c r="Q7" s="12"/>
      <c r="R7" s="16" t="s">
        <v>86</v>
      </c>
      <c r="S7" s="12"/>
      <c r="T7" s="16" t="s">
        <v>46</v>
      </c>
      <c r="U7" s="16"/>
    </row>
    <row r="8" spans="2:23" x14ac:dyDescent="0.2">
      <c r="B8" s="12"/>
      <c r="C8" s="2"/>
      <c r="D8" s="18" t="s">
        <v>47</v>
      </c>
      <c r="E8" s="12"/>
      <c r="F8" s="17"/>
      <c r="G8" s="12"/>
      <c r="H8" s="12"/>
      <c r="I8" s="12"/>
      <c r="J8" s="12"/>
      <c r="K8" s="12"/>
      <c r="L8" s="12"/>
      <c r="M8" s="12"/>
      <c r="N8" s="12"/>
      <c r="O8" s="12"/>
      <c r="P8" s="12"/>
      <c r="Q8" s="12"/>
      <c r="R8" s="12"/>
      <c r="S8" s="12"/>
      <c r="T8" s="12"/>
      <c r="U8" s="12"/>
    </row>
    <row r="9" spans="2:23" x14ac:dyDescent="0.2">
      <c r="B9" s="12"/>
      <c r="C9" s="2"/>
      <c r="D9" s="2"/>
      <c r="E9" s="12"/>
      <c r="F9" s="17"/>
      <c r="G9" s="12"/>
      <c r="H9" s="12"/>
      <c r="I9" s="12"/>
      <c r="J9" s="12"/>
      <c r="K9" s="12"/>
      <c r="L9" s="12"/>
      <c r="M9" s="12"/>
      <c r="N9" s="12"/>
      <c r="O9" s="12"/>
      <c r="P9" s="12"/>
      <c r="Q9" s="12"/>
      <c r="R9" s="12"/>
      <c r="S9" s="12"/>
      <c r="T9" s="12"/>
      <c r="U9" s="12"/>
    </row>
    <row r="10" spans="2:23" x14ac:dyDescent="0.2">
      <c r="B10" s="12"/>
      <c r="C10" s="2"/>
      <c r="D10" s="18" t="s">
        <v>35</v>
      </c>
      <c r="E10" s="12"/>
      <c r="F10" s="17"/>
      <c r="G10" s="12"/>
      <c r="H10" s="17"/>
      <c r="I10" s="12"/>
      <c r="J10" s="17"/>
      <c r="K10" s="12"/>
      <c r="L10" s="17"/>
      <c r="M10" s="12"/>
      <c r="N10" s="17"/>
      <c r="O10" s="12"/>
      <c r="P10" s="17"/>
      <c r="Q10" s="12"/>
      <c r="R10" s="17"/>
      <c r="S10" s="12"/>
      <c r="T10" s="17"/>
      <c r="U10" s="12"/>
    </row>
    <row r="11" spans="2:23" x14ac:dyDescent="0.2">
      <c r="B11" s="12">
        <v>1</v>
      </c>
      <c r="C11" s="2"/>
      <c r="D11" s="21" t="s">
        <v>3</v>
      </c>
      <c r="E11" s="12"/>
      <c r="F11" s="60">
        <v>130275.54895083656</v>
      </c>
      <c r="G11" s="61"/>
      <c r="H11" s="60">
        <v>124431.41854098771</v>
      </c>
      <c r="I11" s="61"/>
      <c r="J11" s="60">
        <v>126540.17216887072</v>
      </c>
      <c r="K11" s="61"/>
      <c r="L11" s="60">
        <v>123741.21577440354</v>
      </c>
      <c r="M11" s="61"/>
      <c r="N11" s="60">
        <v>125511.63821618431</v>
      </c>
      <c r="O11" s="61"/>
      <c r="P11" s="60">
        <v>153179.83475773616</v>
      </c>
      <c r="Q11" s="61"/>
      <c r="R11" s="60">
        <v>155208.4755836268</v>
      </c>
      <c r="S11" s="61"/>
      <c r="T11" s="60">
        <v>164764.83382371685</v>
      </c>
      <c r="U11" s="22"/>
    </row>
    <row r="12" spans="2:23" x14ac:dyDescent="0.2">
      <c r="B12" s="12">
        <f>MAX(B$11:B11)+1</f>
        <v>2</v>
      </c>
      <c r="C12" s="2"/>
      <c r="D12" s="21" t="s">
        <v>4</v>
      </c>
      <c r="E12" s="12"/>
      <c r="F12" s="60">
        <v>67688.726870820945</v>
      </c>
      <c r="G12" s="61"/>
      <c r="H12" s="60">
        <v>66113.975755377789</v>
      </c>
      <c r="I12" s="61"/>
      <c r="J12" s="60">
        <v>66180.029666801041</v>
      </c>
      <c r="K12" s="61"/>
      <c r="L12" s="60">
        <v>64920.067039194604</v>
      </c>
      <c r="M12" s="61"/>
      <c r="N12" s="60">
        <v>66259.726905864911</v>
      </c>
      <c r="O12" s="61"/>
      <c r="P12" s="60">
        <v>98793.280778065746</v>
      </c>
      <c r="Q12" s="61"/>
      <c r="R12" s="60">
        <v>98602.514567782055</v>
      </c>
      <c r="S12" s="61"/>
      <c r="T12" s="60">
        <v>108542.97961120825</v>
      </c>
      <c r="U12" s="22"/>
      <c r="W12" s="4"/>
    </row>
    <row r="13" spans="2:23" x14ac:dyDescent="0.2">
      <c r="B13" s="12">
        <f>MAX(B$11:B12)+1</f>
        <v>3</v>
      </c>
      <c r="C13" s="2"/>
      <c r="D13" s="21" t="s">
        <v>5</v>
      </c>
      <c r="E13" s="12"/>
      <c r="F13" s="60">
        <v>1756.9053620427849</v>
      </c>
      <c r="G13" s="61"/>
      <c r="H13" s="60">
        <v>1665.3351379256878</v>
      </c>
      <c r="I13" s="61"/>
      <c r="J13" s="60">
        <v>1667.0014612548694</v>
      </c>
      <c r="K13" s="61"/>
      <c r="L13" s="60">
        <v>1686.9282697992444</v>
      </c>
      <c r="M13" s="61"/>
      <c r="N13" s="60">
        <v>1708.7636250522091</v>
      </c>
      <c r="O13" s="61"/>
      <c r="P13" s="60">
        <v>1853.0096963766491</v>
      </c>
      <c r="Q13" s="61"/>
      <c r="R13" s="60">
        <v>1809.6018471917459</v>
      </c>
      <c r="S13" s="61"/>
      <c r="T13" s="60">
        <v>1829.1540401170064</v>
      </c>
      <c r="U13" s="22"/>
      <c r="W13" s="4"/>
    </row>
    <row r="14" spans="2:23" x14ac:dyDescent="0.2">
      <c r="B14" s="12">
        <f>MAX(B$11:B13)+1</f>
        <v>4</v>
      </c>
      <c r="C14" s="2"/>
      <c r="D14" s="21" t="s">
        <v>6</v>
      </c>
      <c r="E14" s="12"/>
      <c r="F14" s="60">
        <v>5818.6055339409095</v>
      </c>
      <c r="G14" s="61"/>
      <c r="H14" s="60">
        <v>7138.4157896653123</v>
      </c>
      <c r="I14" s="61"/>
      <c r="J14" s="60">
        <v>6332.0068151479309</v>
      </c>
      <c r="K14" s="61"/>
      <c r="L14" s="60">
        <v>6656.8663399754041</v>
      </c>
      <c r="M14" s="61"/>
      <c r="N14" s="60">
        <v>7007.9657753544834</v>
      </c>
      <c r="O14" s="61"/>
      <c r="P14" s="60">
        <v>13713.746487178005</v>
      </c>
      <c r="Q14" s="61"/>
      <c r="R14" s="60">
        <v>13016.356077063807</v>
      </c>
      <c r="S14" s="61"/>
      <c r="T14" s="60">
        <v>14348.405202646603</v>
      </c>
      <c r="U14" s="22"/>
      <c r="W14" s="4"/>
    </row>
    <row r="15" spans="2:23" x14ac:dyDescent="0.2">
      <c r="B15" s="12">
        <f>MAX(B$11:B14)+1</f>
        <v>5</v>
      </c>
      <c r="C15" s="2"/>
      <c r="D15" s="21" t="s">
        <v>7</v>
      </c>
      <c r="E15" s="12"/>
      <c r="F15" s="60">
        <v>0</v>
      </c>
      <c r="G15" s="60"/>
      <c r="H15" s="60">
        <v>0</v>
      </c>
      <c r="I15" s="60"/>
      <c r="J15" s="60">
        <v>0</v>
      </c>
      <c r="K15" s="60"/>
      <c r="L15" s="60">
        <v>0</v>
      </c>
      <c r="M15" s="60"/>
      <c r="N15" s="60">
        <v>0</v>
      </c>
      <c r="O15" s="60"/>
      <c r="P15" s="60">
        <v>0</v>
      </c>
      <c r="Q15" s="60"/>
      <c r="R15" s="60">
        <v>0</v>
      </c>
      <c r="S15" s="60"/>
      <c r="T15" s="60">
        <v>0</v>
      </c>
      <c r="U15" s="4"/>
      <c r="W15" s="4"/>
    </row>
    <row r="16" spans="2:23" x14ac:dyDescent="0.2">
      <c r="B16" s="12">
        <f>MAX(B$11:B15)+1</f>
        <v>6</v>
      </c>
      <c r="C16" s="2"/>
      <c r="D16" s="21" t="s">
        <v>8</v>
      </c>
      <c r="E16" s="12"/>
      <c r="F16" s="60">
        <v>0</v>
      </c>
      <c r="G16" s="60"/>
      <c r="H16" s="60">
        <v>0</v>
      </c>
      <c r="I16" s="60"/>
      <c r="J16" s="60">
        <v>0</v>
      </c>
      <c r="K16" s="60"/>
      <c r="L16" s="60">
        <v>0</v>
      </c>
      <c r="M16" s="60"/>
      <c r="N16" s="60">
        <v>0</v>
      </c>
      <c r="O16" s="60"/>
      <c r="P16" s="60">
        <v>0</v>
      </c>
      <c r="Q16" s="60"/>
      <c r="R16" s="60">
        <v>0</v>
      </c>
      <c r="S16" s="60"/>
      <c r="T16" s="60">
        <v>0</v>
      </c>
      <c r="U16" s="4"/>
      <c r="W16" s="4"/>
    </row>
    <row r="17" spans="2:23" x14ac:dyDescent="0.2">
      <c r="B17" s="12">
        <f>MAX(B$11:B16)+1</f>
        <v>7</v>
      </c>
      <c r="C17" s="2"/>
      <c r="D17" s="21" t="s">
        <v>9</v>
      </c>
      <c r="E17" s="12"/>
      <c r="F17" s="60">
        <v>44.051124720468067</v>
      </c>
      <c r="G17" s="61"/>
      <c r="H17" s="60">
        <v>175.81642442026475</v>
      </c>
      <c r="I17" s="61"/>
      <c r="J17" s="60">
        <v>173.12955818725715</v>
      </c>
      <c r="K17" s="61"/>
      <c r="L17" s="60">
        <v>138.16013883105259</v>
      </c>
      <c r="M17" s="61"/>
      <c r="N17" s="60">
        <v>153.56578993087933</v>
      </c>
      <c r="O17" s="61"/>
      <c r="P17" s="60">
        <v>465.86353724008472</v>
      </c>
      <c r="Q17" s="61"/>
      <c r="R17" s="60">
        <v>391.23662359395132</v>
      </c>
      <c r="S17" s="61"/>
      <c r="T17" s="60">
        <v>462.77977812912252</v>
      </c>
      <c r="U17" s="22"/>
      <c r="W17" s="4"/>
    </row>
    <row r="18" spans="2:23" x14ac:dyDescent="0.2">
      <c r="B18" s="12">
        <f>MAX(B$11:B17)+1</f>
        <v>8</v>
      </c>
      <c r="C18" s="2"/>
      <c r="D18" s="21" t="s">
        <v>10</v>
      </c>
      <c r="E18" s="12"/>
      <c r="F18" s="60">
        <v>10.847156983693381</v>
      </c>
      <c r="G18" s="61"/>
      <c r="H18" s="60">
        <v>29.631171215466637</v>
      </c>
      <c r="I18" s="61"/>
      <c r="J18" s="60">
        <v>19.169739487104835</v>
      </c>
      <c r="K18" s="61"/>
      <c r="L18" s="60">
        <v>18.439348335513507</v>
      </c>
      <c r="M18" s="61"/>
      <c r="N18" s="60">
        <v>22.574055387035813</v>
      </c>
      <c r="O18" s="61"/>
      <c r="P18" s="60">
        <v>102.13300806358961</v>
      </c>
      <c r="Q18" s="61"/>
      <c r="R18" s="60">
        <v>90.546125555572516</v>
      </c>
      <c r="S18" s="61"/>
      <c r="T18" s="60">
        <v>110.7456899182546</v>
      </c>
      <c r="U18" s="22"/>
      <c r="W18" s="4"/>
    </row>
    <row r="19" spans="2:23" x14ac:dyDescent="0.2">
      <c r="B19" s="12">
        <f>MAX(B$11:B18)+1</f>
        <v>9</v>
      </c>
      <c r="C19" s="2"/>
      <c r="D19" s="21" t="s">
        <v>11</v>
      </c>
      <c r="E19" s="12"/>
      <c r="F19" s="60">
        <v>-169.71657637918764</v>
      </c>
      <c r="G19" s="61"/>
      <c r="H19" s="60">
        <v>462.36296626770923</v>
      </c>
      <c r="I19" s="61"/>
      <c r="J19" s="60">
        <v>300.13944056720555</v>
      </c>
      <c r="K19" s="61"/>
      <c r="L19" s="60">
        <v>288.68285748271745</v>
      </c>
      <c r="M19" s="61"/>
      <c r="N19" s="60">
        <v>353.5678255363934</v>
      </c>
      <c r="O19" s="61"/>
      <c r="P19" s="60">
        <v>1602.075023070651</v>
      </c>
      <c r="Q19" s="61"/>
      <c r="R19" s="60">
        <v>1420.2482799469267</v>
      </c>
      <c r="S19" s="61"/>
      <c r="T19" s="60">
        <v>1736.9480748574106</v>
      </c>
      <c r="U19" s="22"/>
      <c r="W19" s="4"/>
    </row>
    <row r="20" spans="2:23" x14ac:dyDescent="0.2">
      <c r="B20" s="12">
        <f>MAX(B$11:B19)+1</f>
        <v>10</v>
      </c>
      <c r="C20" s="2"/>
      <c r="D20" s="21" t="s">
        <v>12</v>
      </c>
      <c r="E20" s="12"/>
      <c r="F20" s="60">
        <v>24147.616252371379</v>
      </c>
      <c r="G20" s="61"/>
      <c r="H20" s="60">
        <v>22908.366175343464</v>
      </c>
      <c r="I20" s="61"/>
      <c r="J20" s="60">
        <v>25182.085354609801</v>
      </c>
      <c r="K20" s="61"/>
      <c r="L20" s="60">
        <v>22706.88080868929</v>
      </c>
      <c r="M20" s="61"/>
      <c r="N20" s="60">
        <v>23094.73220007887</v>
      </c>
      <c r="O20" s="61"/>
      <c r="P20" s="60">
        <v>30769.898272533726</v>
      </c>
      <c r="Q20" s="61"/>
      <c r="R20" s="60">
        <v>28424.99184416503</v>
      </c>
      <c r="S20" s="61"/>
      <c r="T20" s="60">
        <v>29772.431978101191</v>
      </c>
      <c r="U20" s="22"/>
      <c r="W20" s="4"/>
    </row>
    <row r="21" spans="2:23" x14ac:dyDescent="0.2">
      <c r="B21" s="12">
        <f>MAX(B$11:B20)+1</f>
        <v>11</v>
      </c>
      <c r="C21" s="2"/>
      <c r="D21" s="1" t="s">
        <v>37</v>
      </c>
      <c r="E21" s="12"/>
      <c r="F21" s="62">
        <f>SUM(F11:F20)</f>
        <v>229572.58467533751</v>
      </c>
      <c r="G21" s="60"/>
      <c r="H21" s="62">
        <f>SUM(H11:H20)</f>
        <v>222925.32196120342</v>
      </c>
      <c r="I21" s="60"/>
      <c r="J21" s="62">
        <f>SUM(J11:J20)</f>
        <v>226393.73420492595</v>
      </c>
      <c r="K21" s="60"/>
      <c r="L21" s="62">
        <f>SUM(L11:L20)</f>
        <v>220157.2405767114</v>
      </c>
      <c r="M21" s="60"/>
      <c r="N21" s="62">
        <f>SUM(N11:N20)</f>
        <v>224112.53439338907</v>
      </c>
      <c r="O21" s="60"/>
      <c r="P21" s="62">
        <f>SUM(P11:P20)</f>
        <v>300479.84156026464</v>
      </c>
      <c r="Q21" s="60"/>
      <c r="R21" s="62">
        <f>SUM(R11:R20)</f>
        <v>298963.97094892588</v>
      </c>
      <c r="S21" s="60"/>
      <c r="T21" s="62">
        <f>SUM(T11:T20)</f>
        <v>321568.27819869469</v>
      </c>
      <c r="U21" s="20"/>
      <c r="W21" s="4"/>
    </row>
    <row r="22" spans="2:23" x14ac:dyDescent="0.2">
      <c r="B22" s="12"/>
      <c r="C22" s="2"/>
      <c r="D22" s="21"/>
      <c r="E22" s="12"/>
      <c r="F22" s="60"/>
      <c r="G22" s="60"/>
      <c r="H22" s="60"/>
      <c r="I22" s="60"/>
      <c r="J22" s="60"/>
      <c r="K22" s="60"/>
      <c r="L22" s="60"/>
      <c r="M22" s="60"/>
      <c r="N22" s="60"/>
      <c r="O22" s="60"/>
      <c r="P22" s="60"/>
      <c r="Q22" s="60"/>
      <c r="R22" s="60"/>
      <c r="S22" s="60"/>
      <c r="T22" s="60"/>
      <c r="U22" s="4"/>
      <c r="W22" s="4"/>
    </row>
    <row r="23" spans="2:23" x14ac:dyDescent="0.2">
      <c r="B23" s="12"/>
      <c r="C23" s="2"/>
      <c r="D23" s="18" t="s">
        <v>40</v>
      </c>
      <c r="E23" s="12"/>
      <c r="F23" s="64"/>
      <c r="G23" s="65"/>
      <c r="H23" s="64"/>
      <c r="I23" s="65"/>
      <c r="J23" s="64"/>
      <c r="K23" s="65"/>
      <c r="L23" s="64"/>
      <c r="M23" s="65"/>
      <c r="N23" s="64"/>
      <c r="O23" s="65"/>
      <c r="P23" s="64"/>
      <c r="Q23" s="65"/>
      <c r="R23" s="64"/>
      <c r="S23" s="65"/>
      <c r="T23" s="64"/>
      <c r="U23" s="12"/>
      <c r="W23" s="4"/>
    </row>
    <row r="24" spans="2:23" x14ac:dyDescent="0.2">
      <c r="B24" s="12">
        <f>MAX(B$11:B23)+1</f>
        <v>12</v>
      </c>
      <c r="C24" s="2"/>
      <c r="D24" s="21" t="s">
        <v>3</v>
      </c>
      <c r="E24" s="12"/>
      <c r="F24" s="60">
        <v>717900.89875048713</v>
      </c>
      <c r="G24" s="61"/>
      <c r="H24" s="60">
        <v>685640.4206802597</v>
      </c>
      <c r="I24" s="61"/>
      <c r="J24" s="60">
        <v>697327.5956103619</v>
      </c>
      <c r="K24" s="61"/>
      <c r="L24" s="60">
        <v>681930.92125361075</v>
      </c>
      <c r="M24" s="61"/>
      <c r="N24" s="60">
        <v>691680.63784278184</v>
      </c>
      <c r="O24" s="61"/>
      <c r="P24" s="60">
        <v>661492.79495998821</v>
      </c>
      <c r="Q24" s="61"/>
      <c r="R24" s="60">
        <v>659081.0229455498</v>
      </c>
      <c r="S24" s="61"/>
      <c r="T24" s="60">
        <v>654248.4766646541</v>
      </c>
      <c r="U24" s="22"/>
      <c r="W24" s="4"/>
    </row>
    <row r="25" spans="2:23" x14ac:dyDescent="0.2">
      <c r="B25" s="12">
        <f>MAX(B$11:B24)+1</f>
        <v>13</v>
      </c>
      <c r="C25" s="2"/>
      <c r="D25" s="21" t="s">
        <v>4</v>
      </c>
      <c r="E25" s="12"/>
      <c r="F25" s="60">
        <v>482669.62614309625</v>
      </c>
      <c r="G25" s="61"/>
      <c r="H25" s="60">
        <v>471447.67600045993</v>
      </c>
      <c r="I25" s="61"/>
      <c r="J25" s="60">
        <v>469965.34575377847</v>
      </c>
      <c r="K25" s="61"/>
      <c r="L25" s="60">
        <v>461032.55278847355</v>
      </c>
      <c r="M25" s="61"/>
      <c r="N25" s="60">
        <v>470702.23642126692</v>
      </c>
      <c r="O25" s="61"/>
      <c r="P25" s="60">
        <v>428752.12753833079</v>
      </c>
      <c r="Q25" s="61"/>
      <c r="R25" s="60">
        <v>425182.34182489652</v>
      </c>
      <c r="S25" s="61"/>
      <c r="T25" s="60">
        <v>424563.32473807386</v>
      </c>
      <c r="U25" s="22"/>
      <c r="W25" s="4"/>
    </row>
    <row r="26" spans="2:23" x14ac:dyDescent="0.2">
      <c r="B26" s="12">
        <f>MAX(B$11:B25)+1</f>
        <v>14</v>
      </c>
      <c r="C26" s="2"/>
      <c r="D26" s="21" t="s">
        <v>5</v>
      </c>
      <c r="E26" s="12"/>
      <c r="F26" s="60">
        <v>831.84074477751437</v>
      </c>
      <c r="G26" s="61"/>
      <c r="H26" s="60">
        <v>870.57092868849509</v>
      </c>
      <c r="I26" s="61"/>
      <c r="J26" s="60">
        <v>784.4282691214803</v>
      </c>
      <c r="K26" s="61"/>
      <c r="L26" s="60">
        <v>814.80166446221892</v>
      </c>
      <c r="M26" s="61"/>
      <c r="N26" s="60">
        <v>848.51855168199017</v>
      </c>
      <c r="O26" s="61"/>
      <c r="P26" s="60">
        <v>705.6058395869477</v>
      </c>
      <c r="Q26" s="61"/>
      <c r="R26" s="60">
        <v>708.6822260622987</v>
      </c>
      <c r="S26" s="61"/>
      <c r="T26" s="60">
        <v>704.4118500233651</v>
      </c>
      <c r="U26" s="22"/>
      <c r="W26" s="4"/>
    </row>
    <row r="27" spans="2:23" x14ac:dyDescent="0.2">
      <c r="B27" s="12">
        <f>MAX(B$11:B26)+1</f>
        <v>15</v>
      </c>
      <c r="C27" s="2"/>
      <c r="D27" s="21" t="s">
        <v>6</v>
      </c>
      <c r="E27" s="12"/>
      <c r="F27" s="60">
        <v>17954.146699891127</v>
      </c>
      <c r="G27" s="61"/>
      <c r="H27" s="60">
        <v>25963.810741059013</v>
      </c>
      <c r="I27" s="61"/>
      <c r="J27" s="60">
        <v>21157.811501459379</v>
      </c>
      <c r="K27" s="61"/>
      <c r="L27" s="60">
        <v>22845.248096266703</v>
      </c>
      <c r="M27" s="61"/>
      <c r="N27" s="60">
        <v>24670.400188080843</v>
      </c>
      <c r="O27" s="61"/>
      <c r="P27" s="60">
        <v>15910.659360348574</v>
      </c>
      <c r="Q27" s="61"/>
      <c r="R27" s="60">
        <v>16084.850107358223</v>
      </c>
      <c r="S27" s="61"/>
      <c r="T27" s="60">
        <v>16663.862546604651</v>
      </c>
      <c r="U27" s="22"/>
      <c r="W27" s="4"/>
    </row>
    <row r="28" spans="2:23" x14ac:dyDescent="0.2">
      <c r="B28" s="12">
        <f>MAX(B$11:B27)+1</f>
        <v>16</v>
      </c>
      <c r="C28" s="2"/>
      <c r="D28" s="21" t="s">
        <v>7</v>
      </c>
      <c r="E28" s="12"/>
      <c r="F28" s="60">
        <v>2055.6992275390039</v>
      </c>
      <c r="G28" s="61"/>
      <c r="H28" s="60">
        <v>5412.529386838869</v>
      </c>
      <c r="I28" s="61"/>
      <c r="J28" s="60">
        <v>4636.9447368837009</v>
      </c>
      <c r="K28" s="61"/>
      <c r="L28" s="60">
        <v>5362.9780409650384</v>
      </c>
      <c r="M28" s="61"/>
      <c r="N28" s="60">
        <v>6142.5063442879318</v>
      </c>
      <c r="O28" s="61"/>
      <c r="P28" s="60">
        <v>2195.7427302008264</v>
      </c>
      <c r="Q28" s="61"/>
      <c r="R28" s="60">
        <v>2271.1099950190337</v>
      </c>
      <c r="S28" s="61"/>
      <c r="T28" s="60">
        <v>2663.2629347597622</v>
      </c>
      <c r="U28" s="22"/>
      <c r="W28" s="4"/>
    </row>
    <row r="29" spans="2:23" x14ac:dyDescent="0.2">
      <c r="B29" s="12">
        <f>MAX(B$11:B28)+1</f>
        <v>17</v>
      </c>
      <c r="C29" s="2"/>
      <c r="D29" s="21" t="s">
        <v>8</v>
      </c>
      <c r="E29" s="12"/>
      <c r="F29" s="60">
        <v>493.1805049614195</v>
      </c>
      <c r="G29" s="61"/>
      <c r="H29" s="60">
        <v>643.58895924058561</v>
      </c>
      <c r="I29" s="61"/>
      <c r="J29" s="60">
        <v>672.18927249752414</v>
      </c>
      <c r="K29" s="61"/>
      <c r="L29" s="60">
        <v>672.18927249752232</v>
      </c>
      <c r="M29" s="61"/>
      <c r="N29" s="60">
        <v>672.18927249752232</v>
      </c>
      <c r="O29" s="61"/>
      <c r="P29" s="60">
        <v>672.18927249771878</v>
      </c>
      <c r="Q29" s="61"/>
      <c r="R29" s="60">
        <v>655.17940482668746</v>
      </c>
      <c r="S29" s="61"/>
      <c r="T29" s="60">
        <v>673.18973799494051</v>
      </c>
      <c r="U29" s="22"/>
      <c r="W29" s="4"/>
    </row>
    <row r="30" spans="2:23" x14ac:dyDescent="0.2">
      <c r="B30" s="12">
        <f>MAX(B$11:B29)+1</f>
        <v>18</v>
      </c>
      <c r="C30" s="2"/>
      <c r="D30" s="21" t="s">
        <v>9</v>
      </c>
      <c r="E30" s="12"/>
      <c r="F30" s="60">
        <v>430.42181187203209</v>
      </c>
      <c r="G30" s="61"/>
      <c r="H30" s="60">
        <v>1099.8659603317874</v>
      </c>
      <c r="I30" s="61"/>
      <c r="J30" s="60">
        <v>1096.245340785666</v>
      </c>
      <c r="K30" s="61"/>
      <c r="L30" s="60">
        <v>913.65415143752693</v>
      </c>
      <c r="M30" s="61"/>
      <c r="N30" s="60">
        <v>994.0960540117037</v>
      </c>
      <c r="O30" s="61"/>
      <c r="P30" s="60">
        <v>808.29723127280158</v>
      </c>
      <c r="Q30" s="61"/>
      <c r="R30" s="60">
        <v>734.5889536085715</v>
      </c>
      <c r="S30" s="61"/>
      <c r="T30" s="60">
        <v>796.80968850807517</v>
      </c>
      <c r="U30" s="22"/>
      <c r="W30" s="4"/>
    </row>
    <row r="31" spans="2:23" x14ac:dyDescent="0.2">
      <c r="B31" s="12">
        <f>MAX(B$11:B30)+1</f>
        <v>19</v>
      </c>
      <c r="C31" s="2"/>
      <c r="D31" s="21" t="s">
        <v>10</v>
      </c>
      <c r="E31" s="12"/>
      <c r="F31" s="60">
        <v>149.56428091171108</v>
      </c>
      <c r="G31" s="61"/>
      <c r="H31" s="60">
        <v>252.86897091522872</v>
      </c>
      <c r="I31" s="61"/>
      <c r="J31" s="60">
        <v>195.79633802596686</v>
      </c>
      <c r="K31" s="61"/>
      <c r="L31" s="60">
        <v>191.46768478706679</v>
      </c>
      <c r="M31" s="61"/>
      <c r="N31" s="60">
        <v>215.95127850001938</v>
      </c>
      <c r="O31" s="61"/>
      <c r="P31" s="60">
        <v>143.46843664728254</v>
      </c>
      <c r="Q31" s="61"/>
      <c r="R31" s="60">
        <v>132.67120583801449</v>
      </c>
      <c r="S31" s="61"/>
      <c r="T31" s="60">
        <v>153.89644551088406</v>
      </c>
      <c r="U31" s="22"/>
      <c r="W31" s="4"/>
    </row>
    <row r="32" spans="2:23" x14ac:dyDescent="0.2">
      <c r="B32" s="12">
        <f>MAX(B$11:B31)+1</f>
        <v>20</v>
      </c>
      <c r="C32" s="2"/>
      <c r="D32" s="21" t="s">
        <v>11</v>
      </c>
      <c r="E32" s="12"/>
      <c r="F32" s="60">
        <v>-1255.8943278130516</v>
      </c>
      <c r="G32" s="61"/>
      <c r="H32" s="60">
        <v>4456.1417043752117</v>
      </c>
      <c r="I32" s="61"/>
      <c r="J32" s="60">
        <v>3182.724268849242</v>
      </c>
      <c r="K32" s="61"/>
      <c r="L32" s="60">
        <v>3090.2687840693306</v>
      </c>
      <c r="M32" s="61"/>
      <c r="N32" s="60">
        <v>3614.1054954258993</v>
      </c>
      <c r="O32" s="61"/>
      <c r="P32" s="60">
        <v>2016.0629576993751</v>
      </c>
      <c r="Q32" s="61"/>
      <c r="R32" s="60">
        <v>1782.6458224705161</v>
      </c>
      <c r="S32" s="61"/>
      <c r="T32" s="60">
        <v>2268.7298937151772</v>
      </c>
      <c r="U32" s="22"/>
      <c r="W32" s="4"/>
    </row>
    <row r="33" spans="2:23" x14ac:dyDescent="0.2">
      <c r="B33" s="12">
        <f>MAX(B$11:B32)+1</f>
        <v>21</v>
      </c>
      <c r="C33" s="2"/>
      <c r="D33" s="1" t="s">
        <v>41</v>
      </c>
      <c r="E33" s="12"/>
      <c r="F33" s="62">
        <f>SUM(F24:F32)</f>
        <v>1221229.483835723</v>
      </c>
      <c r="G33" s="60"/>
      <c r="H33" s="62">
        <f>SUM(H24:H32)</f>
        <v>1195787.4733321688</v>
      </c>
      <c r="I33" s="60"/>
      <c r="J33" s="62">
        <f>SUM(J24:J32)</f>
        <v>1199019.0810917635</v>
      </c>
      <c r="K33" s="60"/>
      <c r="L33" s="62">
        <f>SUM(L24:L32)</f>
        <v>1176854.0817365698</v>
      </c>
      <c r="M33" s="60"/>
      <c r="N33" s="62">
        <f>SUM(N24:N32)</f>
        <v>1199540.6414485346</v>
      </c>
      <c r="O33" s="60"/>
      <c r="P33" s="62">
        <f>SUM(P24:P32)</f>
        <v>1112696.9483265725</v>
      </c>
      <c r="Q33" s="60"/>
      <c r="R33" s="62">
        <f>SUM(R24:R32)</f>
        <v>1106633.0924856297</v>
      </c>
      <c r="S33" s="60"/>
      <c r="T33" s="62">
        <f>SUM(T24:T32)</f>
        <v>1102735.9644998447</v>
      </c>
      <c r="U33" s="20"/>
      <c r="W33" s="4"/>
    </row>
    <row r="34" spans="2:23" x14ac:dyDescent="0.2">
      <c r="B34" s="12"/>
      <c r="C34" s="2"/>
      <c r="D34" s="21"/>
      <c r="E34" s="12"/>
      <c r="F34" s="60"/>
      <c r="G34" s="60"/>
      <c r="H34" s="60"/>
      <c r="I34" s="60"/>
      <c r="J34" s="60"/>
      <c r="K34" s="60"/>
      <c r="L34" s="60"/>
      <c r="M34" s="60"/>
      <c r="N34" s="60"/>
      <c r="O34" s="60"/>
      <c r="P34" s="60"/>
      <c r="Q34" s="60"/>
      <c r="R34" s="60"/>
      <c r="S34" s="60"/>
      <c r="T34" s="60"/>
      <c r="U34" s="4"/>
      <c r="W34" s="4"/>
    </row>
    <row r="35" spans="2:23" x14ac:dyDescent="0.2">
      <c r="B35" s="12">
        <f>MAX(B$11:B34)+1</f>
        <v>22</v>
      </c>
      <c r="C35" s="2"/>
      <c r="D35" s="1" t="s">
        <v>48</v>
      </c>
      <c r="E35" s="12"/>
      <c r="F35" s="62">
        <f>F21+F33</f>
        <v>1450802.0685110604</v>
      </c>
      <c r="G35" s="60"/>
      <c r="H35" s="62">
        <f>H21+H33</f>
        <v>1418712.7952933721</v>
      </c>
      <c r="I35" s="60"/>
      <c r="J35" s="62">
        <f>J21+J33</f>
        <v>1425412.8152966895</v>
      </c>
      <c r="K35" s="60"/>
      <c r="L35" s="62">
        <f>L21+L33</f>
        <v>1397011.3223132812</v>
      </c>
      <c r="M35" s="60"/>
      <c r="N35" s="62">
        <f>N21+N33</f>
        <v>1423653.1758419236</v>
      </c>
      <c r="O35" s="60"/>
      <c r="P35" s="62">
        <f>P21+P33</f>
        <v>1413176.7898868371</v>
      </c>
      <c r="Q35" s="60"/>
      <c r="R35" s="62">
        <f>R21+R33</f>
        <v>1405597.0634345557</v>
      </c>
      <c r="S35" s="60"/>
      <c r="T35" s="62">
        <f>T21+T33</f>
        <v>1424304.2426985395</v>
      </c>
      <c r="U35" s="20"/>
    </row>
    <row r="36" spans="2:23" x14ac:dyDescent="0.2">
      <c r="B36" s="12"/>
      <c r="C36" s="2"/>
      <c r="D36" s="21"/>
      <c r="E36" s="12"/>
      <c r="F36" s="60"/>
      <c r="G36" s="60"/>
      <c r="H36" s="60"/>
      <c r="I36" s="60"/>
      <c r="J36" s="60"/>
      <c r="K36" s="60"/>
      <c r="L36" s="60"/>
      <c r="M36" s="60"/>
      <c r="N36" s="60"/>
      <c r="O36" s="60"/>
      <c r="P36" s="60"/>
      <c r="Q36" s="60"/>
      <c r="R36" s="60"/>
      <c r="S36" s="60"/>
      <c r="T36" s="60"/>
      <c r="U36" s="4"/>
    </row>
    <row r="37" spans="2:23" x14ac:dyDescent="0.2">
      <c r="B37" s="12"/>
      <c r="C37" s="2"/>
      <c r="D37" s="21"/>
      <c r="E37" s="12"/>
      <c r="F37" s="60"/>
      <c r="G37" s="60"/>
      <c r="H37" s="60"/>
      <c r="I37" s="60"/>
      <c r="J37" s="60"/>
      <c r="K37" s="60"/>
      <c r="L37" s="60"/>
      <c r="M37" s="60"/>
      <c r="N37" s="60"/>
      <c r="O37" s="60"/>
      <c r="P37" s="60"/>
      <c r="Q37" s="60"/>
      <c r="R37" s="60"/>
      <c r="S37" s="60"/>
      <c r="T37" s="60"/>
      <c r="U37" s="4"/>
    </row>
    <row r="38" spans="2:23" x14ac:dyDescent="0.2">
      <c r="B38" s="12"/>
      <c r="C38" s="2"/>
      <c r="D38" s="18" t="s">
        <v>49</v>
      </c>
      <c r="E38" s="12"/>
      <c r="F38" s="64"/>
      <c r="G38" s="65"/>
      <c r="H38" s="64"/>
      <c r="I38" s="65"/>
      <c r="J38" s="64"/>
      <c r="K38" s="65"/>
      <c r="L38" s="64"/>
      <c r="M38" s="65"/>
      <c r="N38" s="64"/>
      <c r="O38" s="65"/>
      <c r="P38" s="64"/>
      <c r="Q38" s="65"/>
      <c r="R38" s="64"/>
      <c r="S38" s="65"/>
      <c r="T38" s="64"/>
      <c r="U38" s="12"/>
    </row>
    <row r="39" spans="2:23" x14ac:dyDescent="0.2">
      <c r="B39" s="12"/>
      <c r="C39" s="2"/>
      <c r="D39" s="21"/>
      <c r="E39" s="12"/>
      <c r="F39" s="60"/>
      <c r="G39" s="60"/>
      <c r="H39" s="60"/>
      <c r="I39" s="60"/>
      <c r="J39" s="60"/>
      <c r="K39" s="60"/>
      <c r="L39" s="60"/>
      <c r="M39" s="60"/>
      <c r="N39" s="60"/>
      <c r="O39" s="60"/>
      <c r="P39" s="60"/>
      <c r="Q39" s="60"/>
      <c r="R39" s="60"/>
      <c r="S39" s="60"/>
      <c r="T39" s="60"/>
      <c r="U39" s="4"/>
    </row>
    <row r="40" spans="2:23" x14ac:dyDescent="0.2">
      <c r="B40" s="12"/>
      <c r="C40" s="2"/>
      <c r="D40" s="18" t="s">
        <v>34</v>
      </c>
      <c r="E40" s="12"/>
      <c r="F40" s="68"/>
      <c r="G40" s="60"/>
      <c r="H40" s="68"/>
      <c r="I40" s="60"/>
      <c r="J40" s="68"/>
      <c r="K40" s="60"/>
      <c r="L40" s="68"/>
      <c r="M40" s="60"/>
      <c r="N40" s="68"/>
      <c r="O40" s="60"/>
      <c r="P40" s="68"/>
      <c r="Q40" s="60"/>
      <c r="R40" s="68"/>
      <c r="S40" s="60"/>
      <c r="T40" s="68"/>
      <c r="U40" s="20"/>
    </row>
    <row r="41" spans="2:23" x14ac:dyDescent="0.2">
      <c r="B41" s="12">
        <f>MAX(B$11:B40)+1</f>
        <v>23</v>
      </c>
      <c r="C41" s="2"/>
      <c r="D41" s="21" t="s">
        <v>73</v>
      </c>
      <c r="E41" s="12"/>
      <c r="F41" s="60">
        <v>88905.73966297046</v>
      </c>
      <c r="G41" s="61"/>
      <c r="H41" s="60">
        <v>87421.95739121834</v>
      </c>
      <c r="I41" s="61"/>
      <c r="J41" s="60">
        <v>67507.673602957875</v>
      </c>
      <c r="K41" s="61"/>
      <c r="L41" s="60">
        <v>66045.342601213633</v>
      </c>
      <c r="M41" s="61"/>
      <c r="N41" s="60">
        <v>67031.911858466978</v>
      </c>
      <c r="O41" s="61"/>
      <c r="P41" s="60">
        <v>83635.691127824408</v>
      </c>
      <c r="Q41" s="61"/>
      <c r="R41" s="60">
        <v>84562.575547813103</v>
      </c>
      <c r="S41" s="61"/>
      <c r="T41" s="60">
        <v>74746.530867601177</v>
      </c>
      <c r="U41" s="22"/>
    </row>
    <row r="42" spans="2:23" x14ac:dyDescent="0.2">
      <c r="B42" s="12">
        <f>MAX(B$11:B41)+1</f>
        <v>24</v>
      </c>
      <c r="C42" s="2"/>
      <c r="D42" s="21" t="s">
        <v>74</v>
      </c>
      <c r="E42" s="12"/>
      <c r="F42" s="60">
        <v>15975.636777671747</v>
      </c>
      <c r="G42" s="61"/>
      <c r="H42" s="60">
        <v>15866.681553608629</v>
      </c>
      <c r="I42" s="61"/>
      <c r="J42" s="60">
        <v>11854.089335911476</v>
      </c>
      <c r="K42" s="61"/>
      <c r="L42" s="60">
        <v>11610.911799740938</v>
      </c>
      <c r="M42" s="61"/>
      <c r="N42" s="60">
        <v>11896.405603053545</v>
      </c>
      <c r="O42" s="61"/>
      <c r="P42" s="60">
        <v>19419.059339268864</v>
      </c>
      <c r="Q42" s="61"/>
      <c r="R42" s="60">
        <v>19325.383733102666</v>
      </c>
      <c r="S42" s="61"/>
      <c r="T42" s="60">
        <v>14708.810734696783</v>
      </c>
      <c r="U42" s="22"/>
    </row>
    <row r="43" spans="2:23" x14ac:dyDescent="0.2">
      <c r="B43" s="12">
        <f>MAX(B$11:B42)+1</f>
        <v>25</v>
      </c>
      <c r="C43" s="2"/>
      <c r="D43" s="21" t="s">
        <v>75</v>
      </c>
      <c r="E43" s="12"/>
      <c r="F43" s="60">
        <v>3330.2364870730835</v>
      </c>
      <c r="G43" s="61"/>
      <c r="H43" s="60">
        <v>3603.8591386450953</v>
      </c>
      <c r="I43" s="61"/>
      <c r="J43" s="60">
        <v>3143.5691773298076</v>
      </c>
      <c r="K43" s="61"/>
      <c r="L43" s="60">
        <v>3176.8002238550762</v>
      </c>
      <c r="M43" s="61"/>
      <c r="N43" s="60">
        <v>3213.1589483488324</v>
      </c>
      <c r="O43" s="61"/>
      <c r="P43" s="60">
        <v>3841.400799764212</v>
      </c>
      <c r="Q43" s="61"/>
      <c r="R43" s="60">
        <v>3778.2352886124754</v>
      </c>
      <c r="S43" s="61"/>
      <c r="T43" s="60">
        <v>3519.1462269595049</v>
      </c>
      <c r="U43" s="22"/>
    </row>
    <row r="44" spans="2:23" x14ac:dyDescent="0.2">
      <c r="B44" s="12">
        <f>MAX(B$11:B43)+1</f>
        <v>26</v>
      </c>
      <c r="C44" s="2"/>
      <c r="D44" s="21" t="s">
        <v>76</v>
      </c>
      <c r="E44" s="12"/>
      <c r="F44" s="60">
        <v>45.885112107314399</v>
      </c>
      <c r="G44" s="61"/>
      <c r="H44" s="60">
        <v>89.319133754069298</v>
      </c>
      <c r="I44" s="61"/>
      <c r="J44" s="60">
        <v>74.932745334615902</v>
      </c>
      <c r="K44" s="61"/>
      <c r="L44" s="60">
        <v>74.810493786595487</v>
      </c>
      <c r="M44" s="61"/>
      <c r="N44" s="60">
        <v>75.500038779878651</v>
      </c>
      <c r="O44" s="61"/>
      <c r="P44" s="60">
        <v>77.110032559212129</v>
      </c>
      <c r="Q44" s="61"/>
      <c r="R44" s="60">
        <v>75.166486414150427</v>
      </c>
      <c r="S44" s="61"/>
      <c r="T44" s="60">
        <v>75.126753516580834</v>
      </c>
      <c r="U44" s="22"/>
    </row>
    <row r="45" spans="2:23" x14ac:dyDescent="0.2">
      <c r="B45" s="12">
        <f>MAX(B$11:B44)+1</f>
        <v>27</v>
      </c>
      <c r="C45" s="2"/>
      <c r="D45" s="21" t="s">
        <v>77</v>
      </c>
      <c r="E45" s="12"/>
      <c r="F45" s="60">
        <v>2.6346760170340531</v>
      </c>
      <c r="G45" s="61"/>
      <c r="H45" s="60">
        <v>108.27257226573295</v>
      </c>
      <c r="I45" s="61"/>
      <c r="J45" s="60">
        <v>104.1197404822077</v>
      </c>
      <c r="K45" s="61"/>
      <c r="L45" s="60">
        <v>104.11974048220782</v>
      </c>
      <c r="M45" s="61"/>
      <c r="N45" s="60">
        <v>104.11974048220782</v>
      </c>
      <c r="O45" s="61"/>
      <c r="P45" s="60">
        <v>103.72335253318511</v>
      </c>
      <c r="Q45" s="61"/>
      <c r="R45" s="60">
        <v>105.54425350682482</v>
      </c>
      <c r="S45" s="61"/>
      <c r="T45" s="60">
        <v>104.11974048220804</v>
      </c>
      <c r="U45" s="22"/>
    </row>
    <row r="46" spans="2:23" x14ac:dyDescent="0.2">
      <c r="B46" s="12">
        <f>MAX(B$11:B45)+1</f>
        <v>28</v>
      </c>
      <c r="C46" s="2"/>
      <c r="D46" s="21" t="s">
        <v>78</v>
      </c>
      <c r="E46" s="12"/>
      <c r="F46" s="60">
        <v>40408.48978456061</v>
      </c>
      <c r="G46" s="61"/>
      <c r="H46" s="60">
        <v>44728.690643511662</v>
      </c>
      <c r="I46" s="61"/>
      <c r="J46" s="60">
        <v>44830.871421926968</v>
      </c>
      <c r="K46" s="61"/>
      <c r="L46" s="60">
        <v>43872.656482476123</v>
      </c>
      <c r="M46" s="61"/>
      <c r="N46" s="60">
        <v>44513.005396180786</v>
      </c>
      <c r="O46" s="61"/>
      <c r="P46" s="60">
        <v>55093.140386629471</v>
      </c>
      <c r="Q46" s="61"/>
      <c r="R46" s="60">
        <v>55713.8939140644</v>
      </c>
      <c r="S46" s="61"/>
      <c r="T46" s="60">
        <v>49471.517070351438</v>
      </c>
      <c r="U46" s="22"/>
    </row>
    <row r="47" spans="2:23" x14ac:dyDescent="0.2">
      <c r="B47" s="12">
        <f>MAX(B$11:B46)+1</f>
        <v>29</v>
      </c>
      <c r="C47" s="2"/>
      <c r="D47" s="21" t="s">
        <v>79</v>
      </c>
      <c r="E47" s="12"/>
      <c r="F47" s="60">
        <v>6855.9348926332968</v>
      </c>
      <c r="G47" s="61"/>
      <c r="H47" s="60">
        <v>8786.815051447642</v>
      </c>
      <c r="I47" s="61"/>
      <c r="J47" s="60">
        <v>8100.1695739708102</v>
      </c>
      <c r="K47" s="61"/>
      <c r="L47" s="60">
        <v>7955.9010237395814</v>
      </c>
      <c r="M47" s="61"/>
      <c r="N47" s="60">
        <v>8125.6435124289228</v>
      </c>
      <c r="O47" s="61"/>
      <c r="P47" s="60">
        <v>12574.861476412083</v>
      </c>
      <c r="Q47" s="61"/>
      <c r="R47" s="60">
        <v>12523.450366019864</v>
      </c>
      <c r="S47" s="61"/>
      <c r="T47" s="60">
        <v>9788.0569185039603</v>
      </c>
      <c r="U47" s="22"/>
    </row>
    <row r="48" spans="2:23" x14ac:dyDescent="0.2">
      <c r="B48" s="12">
        <f>MAX(B$11:B47)+1</f>
        <v>30</v>
      </c>
      <c r="C48" s="2"/>
      <c r="D48" s="21" t="s">
        <v>80</v>
      </c>
      <c r="E48" s="12"/>
      <c r="F48" s="60">
        <v>1517.3159151367577</v>
      </c>
      <c r="G48" s="61"/>
      <c r="H48" s="60">
        <v>1888.2953663500496</v>
      </c>
      <c r="I48" s="61"/>
      <c r="J48" s="60">
        <v>2091.3966969969811</v>
      </c>
      <c r="K48" s="61"/>
      <c r="L48" s="60">
        <v>2157.7305408502552</v>
      </c>
      <c r="M48" s="61"/>
      <c r="N48" s="60">
        <v>2229.129780732279</v>
      </c>
      <c r="O48" s="61"/>
      <c r="P48" s="60">
        <v>3601.3475540187483</v>
      </c>
      <c r="Q48" s="61"/>
      <c r="R48" s="60">
        <v>3460.8542689163678</v>
      </c>
      <c r="S48" s="61"/>
      <c r="T48" s="60">
        <v>2873.6930455677912</v>
      </c>
      <c r="U48" s="22"/>
    </row>
    <row r="49" spans="2:21" x14ac:dyDescent="0.2">
      <c r="B49" s="12">
        <f>MAX(B$11:B48)+1</f>
        <v>31</v>
      </c>
      <c r="C49" s="2"/>
      <c r="D49" s="21" t="s">
        <v>81</v>
      </c>
      <c r="E49" s="12"/>
      <c r="F49" s="60">
        <v>547.81529524672851</v>
      </c>
      <c r="G49" s="61"/>
      <c r="H49" s="60">
        <v>733.42987182123557</v>
      </c>
      <c r="I49" s="61"/>
      <c r="J49" s="60">
        <v>817.95377599183666</v>
      </c>
      <c r="K49" s="61"/>
      <c r="L49" s="60">
        <v>816.30991607835631</v>
      </c>
      <c r="M49" s="61"/>
      <c r="N49" s="60">
        <v>825.61589091505402</v>
      </c>
      <c r="O49" s="61"/>
      <c r="P49" s="60">
        <v>847.35276195939969</v>
      </c>
      <c r="Q49" s="61"/>
      <c r="R49" s="60">
        <v>821.7756782201526</v>
      </c>
      <c r="S49" s="61"/>
      <c r="T49" s="60">
        <v>821.35315096039676</v>
      </c>
      <c r="U49" s="22"/>
    </row>
    <row r="50" spans="2:21" x14ac:dyDescent="0.2">
      <c r="B50" s="12">
        <f>MAX(B$11:B49)+1</f>
        <v>32</v>
      </c>
      <c r="C50" s="2"/>
      <c r="D50" s="21" t="s">
        <v>82</v>
      </c>
      <c r="E50" s="12"/>
      <c r="F50" s="60">
        <v>15.126545072776025</v>
      </c>
      <c r="G50" s="61"/>
      <c r="H50" s="60">
        <v>621.62864306047868</v>
      </c>
      <c r="I50" s="61"/>
      <c r="J50" s="60">
        <v>572.46483139492284</v>
      </c>
      <c r="K50" s="61"/>
      <c r="L50" s="60">
        <v>572.46483139492284</v>
      </c>
      <c r="M50" s="61"/>
      <c r="N50" s="60">
        <v>572.46483139492284</v>
      </c>
      <c r="O50" s="61"/>
      <c r="P50" s="60">
        <v>571.77665787216347</v>
      </c>
      <c r="Q50" s="61"/>
      <c r="R50" s="60">
        <v>588.66559975886594</v>
      </c>
      <c r="S50" s="61"/>
      <c r="T50" s="60">
        <v>572.6160838462456</v>
      </c>
      <c r="U50" s="22"/>
    </row>
    <row r="51" spans="2:21" x14ac:dyDescent="0.2">
      <c r="B51" s="12">
        <f>MAX(B$11:B50)+1</f>
        <v>33</v>
      </c>
      <c r="C51" s="2"/>
      <c r="D51" s="1" t="s">
        <v>36</v>
      </c>
      <c r="E51" s="12"/>
      <c r="F51" s="62">
        <f>SUM(F41:F50)</f>
        <v>157604.81514848975</v>
      </c>
      <c r="G51" s="60"/>
      <c r="H51" s="62">
        <f>SUM(H41:H50)</f>
        <v>163848.9493656829</v>
      </c>
      <c r="I51" s="60"/>
      <c r="J51" s="62">
        <f>SUM(J41:J50)</f>
        <v>139097.24090229749</v>
      </c>
      <c r="K51" s="60"/>
      <c r="L51" s="62">
        <f>SUM(L41:L50)</f>
        <v>136387.04765361769</v>
      </c>
      <c r="M51" s="60"/>
      <c r="N51" s="62">
        <f>SUM(N41:N50)</f>
        <v>138586.95560078337</v>
      </c>
      <c r="O51" s="60"/>
      <c r="P51" s="62">
        <f>SUM(P41:P50)</f>
        <v>179765.46348884172</v>
      </c>
      <c r="Q51" s="60"/>
      <c r="R51" s="62">
        <f>SUM(R41:R50)</f>
        <v>180955.54513642882</v>
      </c>
      <c r="S51" s="60"/>
      <c r="T51" s="62">
        <f>SUM(T41:T50)</f>
        <v>156680.97059248609</v>
      </c>
      <c r="U51" s="20"/>
    </row>
    <row r="52" spans="2:21" x14ac:dyDescent="0.2">
      <c r="B52" s="12"/>
      <c r="C52" s="2"/>
      <c r="E52" s="12"/>
      <c r="F52" s="69"/>
      <c r="G52" s="60"/>
      <c r="H52" s="69"/>
      <c r="I52" s="60"/>
      <c r="J52" s="69"/>
      <c r="K52" s="60"/>
      <c r="L52" s="69"/>
      <c r="M52" s="60"/>
      <c r="N52" s="69"/>
      <c r="O52" s="60"/>
      <c r="P52" s="69"/>
      <c r="Q52" s="60"/>
      <c r="R52" s="69"/>
      <c r="S52" s="60"/>
      <c r="T52" s="69"/>
      <c r="U52" s="20"/>
    </row>
    <row r="53" spans="2:21" x14ac:dyDescent="0.2">
      <c r="B53" s="12"/>
      <c r="C53" s="2"/>
      <c r="D53" s="18" t="s">
        <v>35</v>
      </c>
      <c r="E53" s="12"/>
      <c r="F53" s="60"/>
      <c r="G53" s="60"/>
      <c r="H53" s="60"/>
      <c r="I53" s="60"/>
      <c r="J53" s="60"/>
      <c r="K53" s="60"/>
      <c r="L53" s="60"/>
      <c r="M53" s="60"/>
      <c r="N53" s="60"/>
      <c r="O53" s="60"/>
      <c r="P53" s="60"/>
      <c r="Q53" s="60"/>
      <c r="R53" s="60"/>
      <c r="S53" s="60"/>
      <c r="T53" s="60"/>
      <c r="U53" s="20"/>
    </row>
    <row r="54" spans="2:21" x14ac:dyDescent="0.2">
      <c r="B54" s="12">
        <f>MAX(B$11:B53)+1</f>
        <v>34</v>
      </c>
      <c r="C54" s="2"/>
      <c r="D54" s="21" t="s">
        <v>73</v>
      </c>
      <c r="E54" s="12"/>
      <c r="F54" s="60">
        <v>58651.645028293002</v>
      </c>
      <c r="G54" s="61"/>
      <c r="H54" s="60">
        <v>57670.500192869455</v>
      </c>
      <c r="I54" s="61"/>
      <c r="J54" s="60">
        <v>44605.084459248435</v>
      </c>
      <c r="K54" s="61"/>
      <c r="L54" s="60">
        <v>43641.849395415353</v>
      </c>
      <c r="M54" s="61"/>
      <c r="N54" s="60">
        <v>44292.463299645591</v>
      </c>
      <c r="O54" s="61"/>
      <c r="P54" s="60">
        <v>55266.320039616934</v>
      </c>
      <c r="Q54" s="61"/>
      <c r="R54" s="60">
        <v>55882.432257461667</v>
      </c>
      <c r="S54" s="61"/>
      <c r="T54" s="60">
        <v>59581.983140384102</v>
      </c>
      <c r="U54" s="22"/>
    </row>
    <row r="55" spans="2:21" x14ac:dyDescent="0.2">
      <c r="B55" s="12">
        <f>MAX(B$11:B54)+1</f>
        <v>35</v>
      </c>
      <c r="C55" s="2"/>
      <c r="D55" s="21" t="s">
        <v>74</v>
      </c>
      <c r="E55" s="12"/>
      <c r="F55" s="60">
        <v>15772.991416491417</v>
      </c>
      <c r="G55" s="61"/>
      <c r="H55" s="60">
        <v>15658.413799241049</v>
      </c>
      <c r="I55" s="61"/>
      <c r="J55" s="60">
        <v>11626.189400989642</v>
      </c>
      <c r="K55" s="61"/>
      <c r="L55" s="60">
        <v>11379.094559012176</v>
      </c>
      <c r="M55" s="61"/>
      <c r="N55" s="60">
        <v>11667.854864051842</v>
      </c>
      <c r="O55" s="61"/>
      <c r="P55" s="60">
        <v>19333.878650672916</v>
      </c>
      <c r="Q55" s="61"/>
      <c r="R55" s="60">
        <v>19242.500188313068</v>
      </c>
      <c r="S55" s="61"/>
      <c r="T55" s="60">
        <v>21535.232281898472</v>
      </c>
      <c r="U55" s="22"/>
    </row>
    <row r="56" spans="2:21" x14ac:dyDescent="0.2">
      <c r="B56" s="12">
        <f>MAX(B$11:B55)+1</f>
        <v>36</v>
      </c>
      <c r="C56" s="2"/>
      <c r="D56" s="21" t="s">
        <v>75</v>
      </c>
      <c r="E56" s="12"/>
      <c r="F56" s="60">
        <v>2976.2069341610986</v>
      </c>
      <c r="G56" s="61"/>
      <c r="H56" s="60">
        <v>3678.0939534828303</v>
      </c>
      <c r="I56" s="61"/>
      <c r="J56" s="60">
        <v>2165.2572643044969</v>
      </c>
      <c r="K56" s="61"/>
      <c r="L56" s="60">
        <v>2321.3053789383866</v>
      </c>
      <c r="M56" s="61"/>
      <c r="N56" s="60">
        <v>2489.3553290683849</v>
      </c>
      <c r="O56" s="61"/>
      <c r="P56" s="60">
        <v>5996.292278699817</v>
      </c>
      <c r="Q56" s="61"/>
      <c r="R56" s="60">
        <v>5694.7333976643586</v>
      </c>
      <c r="S56" s="61"/>
      <c r="T56" s="60">
        <v>6370.591248553068</v>
      </c>
      <c r="U56" s="22"/>
    </row>
    <row r="57" spans="2:21" x14ac:dyDescent="0.2">
      <c r="B57" s="12">
        <f>MAX(B$11:B56)+1</f>
        <v>37</v>
      </c>
      <c r="C57" s="2"/>
      <c r="D57" s="21" t="s">
        <v>76</v>
      </c>
      <c r="E57" s="12"/>
      <c r="F57" s="60">
        <v>26.326191639791887</v>
      </c>
      <c r="G57" s="61"/>
      <c r="H57" s="60">
        <v>58.367383364316197</v>
      </c>
      <c r="I57" s="61"/>
      <c r="J57" s="60">
        <v>49.066947981694966</v>
      </c>
      <c r="K57" s="61"/>
      <c r="L57" s="60">
        <v>48.997121224489092</v>
      </c>
      <c r="M57" s="61"/>
      <c r="N57" s="60">
        <v>49.387673476050622</v>
      </c>
      <c r="O57" s="61"/>
      <c r="P57" s="60">
        <v>50.298717189088393</v>
      </c>
      <c r="Q57" s="61"/>
      <c r="R57" s="60">
        <v>49.28337673850001</v>
      </c>
      <c r="S57" s="61"/>
      <c r="T57" s="60">
        <v>49.632013099044116</v>
      </c>
      <c r="U57" s="22"/>
    </row>
    <row r="58" spans="2:21" x14ac:dyDescent="0.2">
      <c r="B58" s="12">
        <f>MAX(B$11:B57)+1</f>
        <v>38</v>
      </c>
      <c r="C58" s="2"/>
      <c r="D58" s="21" t="s">
        <v>77</v>
      </c>
      <c r="E58" s="12"/>
      <c r="F58" s="60">
        <v>5.4328110508686223</v>
      </c>
      <c r="G58" s="61"/>
      <c r="H58" s="60">
        <v>223.26252286425984</v>
      </c>
      <c r="I58" s="61"/>
      <c r="J58" s="60">
        <v>202.89265710855329</v>
      </c>
      <c r="K58" s="61"/>
      <c r="L58" s="60">
        <v>202.89265710855329</v>
      </c>
      <c r="M58" s="61"/>
      <c r="N58" s="60">
        <v>202.89265710855352</v>
      </c>
      <c r="O58" s="61"/>
      <c r="P58" s="60">
        <v>202.04650647209405</v>
      </c>
      <c r="Q58" s="61"/>
      <c r="R58" s="60">
        <v>205.94545023164051</v>
      </c>
      <c r="S58" s="61"/>
      <c r="T58" s="60">
        <v>202.89265710855352</v>
      </c>
      <c r="U58" s="22"/>
    </row>
    <row r="59" spans="2:21" x14ac:dyDescent="0.2">
      <c r="B59" s="12">
        <f>MAX(B$11:B58)+1</f>
        <v>39</v>
      </c>
      <c r="C59" s="2"/>
      <c r="D59" s="1" t="s">
        <v>37</v>
      </c>
      <c r="E59" s="12"/>
      <c r="F59" s="62">
        <f>SUM(F54:F58)</f>
        <v>77432.60238163617</v>
      </c>
      <c r="G59" s="60"/>
      <c r="H59" s="62">
        <f>SUM(H54:H58)</f>
        <v>77288.637851821914</v>
      </c>
      <c r="I59" s="60"/>
      <c r="J59" s="62">
        <f>SUM(J54:J58)</f>
        <v>58648.490729632824</v>
      </c>
      <c r="K59" s="60"/>
      <c r="L59" s="62">
        <f>SUM(L54:L58)</f>
        <v>57594.139111698962</v>
      </c>
      <c r="M59" s="60"/>
      <c r="N59" s="62">
        <f>SUM(N54:N58)</f>
        <v>58701.953823350421</v>
      </c>
      <c r="O59" s="60"/>
      <c r="P59" s="62">
        <f>SUM(P54:P58)</f>
        <v>80848.836192650851</v>
      </c>
      <c r="Q59" s="60"/>
      <c r="R59" s="62">
        <f>SUM(R54:R58)</f>
        <v>81074.894670409223</v>
      </c>
      <c r="S59" s="60"/>
      <c r="T59" s="62">
        <f>SUM(T54:T58)</f>
        <v>87740.331341043246</v>
      </c>
      <c r="U59" s="20"/>
    </row>
    <row r="60" spans="2:21" x14ac:dyDescent="0.2">
      <c r="B60" s="12"/>
      <c r="C60" s="2"/>
      <c r="D60" s="21"/>
      <c r="E60" s="12"/>
      <c r="F60" s="60"/>
      <c r="G60" s="60"/>
      <c r="H60" s="60"/>
      <c r="I60" s="60"/>
      <c r="J60" s="60"/>
      <c r="K60" s="60"/>
      <c r="L60" s="60"/>
      <c r="M60" s="60"/>
      <c r="N60" s="60"/>
      <c r="O60" s="60"/>
      <c r="P60" s="60"/>
      <c r="Q60" s="60"/>
      <c r="R60" s="60"/>
      <c r="S60" s="60"/>
      <c r="T60" s="60"/>
      <c r="U60" s="4"/>
    </row>
    <row r="61" spans="2:21" x14ac:dyDescent="0.2">
      <c r="B61" s="12">
        <f>MAX(B$11:B60)+1</f>
        <v>40</v>
      </c>
      <c r="C61" s="2"/>
      <c r="D61" s="1" t="s">
        <v>50</v>
      </c>
      <c r="E61" s="12"/>
      <c r="F61" s="62">
        <f>F51+F59</f>
        <v>235037.41753012594</v>
      </c>
      <c r="G61" s="60"/>
      <c r="H61" s="62">
        <f>H51+H59</f>
        <v>241137.5872175048</v>
      </c>
      <c r="I61" s="60"/>
      <c r="J61" s="62">
        <f>J51+J59</f>
        <v>197745.73163193031</v>
      </c>
      <c r="K61" s="60"/>
      <c r="L61" s="62">
        <f>L51+L59</f>
        <v>193981.18676531664</v>
      </c>
      <c r="M61" s="60"/>
      <c r="N61" s="62">
        <f>N51+N59</f>
        <v>197288.9094241338</v>
      </c>
      <c r="O61" s="60"/>
      <c r="P61" s="62">
        <f>P51+P59</f>
        <v>260614.29968149256</v>
      </c>
      <c r="Q61" s="60"/>
      <c r="R61" s="62">
        <f>R51+R59</f>
        <v>262030.43980683805</v>
      </c>
      <c r="S61" s="60"/>
      <c r="T61" s="62">
        <f>T51+T59</f>
        <v>244421.30193352932</v>
      </c>
      <c r="U61" s="20"/>
    </row>
    <row r="62" spans="2:21" x14ac:dyDescent="0.2">
      <c r="B62" s="12"/>
      <c r="C62" s="2"/>
      <c r="D62" s="2"/>
      <c r="E62" s="12"/>
      <c r="F62" s="68"/>
      <c r="G62" s="61"/>
      <c r="H62" s="68"/>
      <c r="I62" s="61"/>
      <c r="J62" s="68"/>
      <c r="K62" s="61"/>
      <c r="L62" s="68"/>
      <c r="M62" s="61"/>
      <c r="N62" s="68"/>
      <c r="O62" s="61"/>
      <c r="P62" s="68"/>
      <c r="Q62" s="61"/>
      <c r="R62" s="68"/>
      <c r="S62" s="61"/>
      <c r="T62" s="68"/>
      <c r="U62" s="24"/>
    </row>
    <row r="63" spans="2:21" x14ac:dyDescent="0.2">
      <c r="B63" s="12"/>
      <c r="C63" s="2"/>
      <c r="D63" s="2"/>
      <c r="E63" s="12"/>
      <c r="F63" s="68"/>
      <c r="G63" s="70"/>
      <c r="H63" s="68"/>
      <c r="I63" s="70"/>
      <c r="J63" s="68"/>
      <c r="K63" s="70"/>
      <c r="L63" s="68"/>
      <c r="M63" s="70"/>
      <c r="N63" s="68"/>
      <c r="O63" s="70"/>
      <c r="P63" s="68"/>
      <c r="Q63" s="70"/>
      <c r="R63" s="68"/>
      <c r="S63" s="70"/>
      <c r="T63" s="68"/>
      <c r="U63" s="25"/>
    </row>
    <row r="64" spans="2:21" x14ac:dyDescent="0.2">
      <c r="B64" s="12"/>
      <c r="C64" s="2"/>
      <c r="D64" s="18" t="s">
        <v>51</v>
      </c>
      <c r="E64" s="12"/>
      <c r="F64" s="64"/>
      <c r="G64" s="65"/>
      <c r="H64" s="64"/>
      <c r="I64" s="65"/>
      <c r="J64" s="64"/>
      <c r="K64" s="65"/>
      <c r="L64" s="64"/>
      <c r="M64" s="65"/>
      <c r="N64" s="64"/>
      <c r="O64" s="65"/>
      <c r="P64" s="64"/>
      <c r="Q64" s="65"/>
      <c r="R64" s="64"/>
      <c r="S64" s="65"/>
      <c r="T64" s="64"/>
      <c r="U64" s="12"/>
    </row>
    <row r="65" spans="2:21" x14ac:dyDescent="0.2">
      <c r="B65" s="12"/>
      <c r="C65" s="2"/>
      <c r="D65" s="21"/>
      <c r="E65" s="12"/>
      <c r="F65" s="60"/>
      <c r="G65" s="60"/>
      <c r="H65" s="60"/>
      <c r="I65" s="60"/>
      <c r="J65" s="60"/>
      <c r="K65" s="60"/>
      <c r="L65" s="60"/>
      <c r="M65" s="60"/>
      <c r="N65" s="60"/>
      <c r="O65" s="60"/>
      <c r="P65" s="60"/>
      <c r="Q65" s="60"/>
      <c r="R65" s="60"/>
      <c r="S65" s="60"/>
      <c r="T65" s="60"/>
      <c r="U65" s="4"/>
    </row>
    <row r="66" spans="2:21" x14ac:dyDescent="0.2">
      <c r="B66" s="12"/>
      <c r="C66" s="2"/>
      <c r="D66" s="26" t="s">
        <v>38</v>
      </c>
      <c r="E66" s="12"/>
      <c r="F66" s="68"/>
      <c r="G66" s="61"/>
      <c r="H66" s="68"/>
      <c r="I66" s="61"/>
      <c r="J66" s="68"/>
      <c r="K66" s="61"/>
      <c r="L66" s="68"/>
      <c r="M66" s="61"/>
      <c r="N66" s="68"/>
      <c r="O66" s="61"/>
      <c r="P66" s="68"/>
      <c r="Q66" s="61"/>
      <c r="R66" s="68"/>
      <c r="S66" s="61"/>
      <c r="T66" s="68"/>
      <c r="U66" s="24"/>
    </row>
    <row r="67" spans="2:21" x14ac:dyDescent="0.2">
      <c r="B67" s="12">
        <f>MAX(B$11:B66)+1</f>
        <v>41</v>
      </c>
      <c r="C67" s="2"/>
      <c r="D67" s="27" t="s">
        <v>13</v>
      </c>
      <c r="E67" s="12"/>
      <c r="F67" s="60">
        <v>507723.93926545384</v>
      </c>
      <c r="G67" s="61"/>
      <c r="H67" s="60">
        <v>502206.11566014402</v>
      </c>
      <c r="I67" s="61"/>
      <c r="J67" s="60">
        <v>516626.20080778981</v>
      </c>
      <c r="K67" s="61"/>
      <c r="L67" s="60">
        <v>505444.51874068589</v>
      </c>
      <c r="M67" s="61"/>
      <c r="N67" s="60">
        <v>512942.75542711222</v>
      </c>
      <c r="O67" s="61"/>
      <c r="P67" s="60">
        <v>488718.0156816456</v>
      </c>
      <c r="Q67" s="61"/>
      <c r="R67" s="60">
        <v>486745.93527019292</v>
      </c>
      <c r="S67" s="61"/>
      <c r="T67" s="60">
        <v>495004.49037765316</v>
      </c>
      <c r="U67" s="22"/>
    </row>
    <row r="68" spans="2:21" x14ac:dyDescent="0.2">
      <c r="B68" s="12">
        <f>MAX(B$11:B67)+1</f>
        <v>42</v>
      </c>
      <c r="C68" s="2"/>
      <c r="D68" s="27" t="s">
        <v>14</v>
      </c>
      <c r="E68" s="12"/>
      <c r="F68" s="60">
        <v>114130.01544637351</v>
      </c>
      <c r="G68" s="61"/>
      <c r="H68" s="60">
        <v>115045.78967308646</v>
      </c>
      <c r="I68" s="61"/>
      <c r="J68" s="60">
        <v>127503.98434248831</v>
      </c>
      <c r="K68" s="61"/>
      <c r="L68" s="60">
        <v>124916.98073630124</v>
      </c>
      <c r="M68" s="61"/>
      <c r="N68" s="60">
        <v>127948.39154584731</v>
      </c>
      <c r="O68" s="61"/>
      <c r="P68" s="60">
        <v>113875.76990205568</v>
      </c>
      <c r="Q68" s="61"/>
      <c r="R68" s="60">
        <v>112718.24131811281</v>
      </c>
      <c r="S68" s="61"/>
      <c r="T68" s="60">
        <v>113740.54757180451</v>
      </c>
      <c r="U68" s="22"/>
    </row>
    <row r="69" spans="2:21" x14ac:dyDescent="0.2">
      <c r="B69" s="12">
        <f>MAX(B$11:B68)+1</f>
        <v>43</v>
      </c>
      <c r="C69" s="2"/>
      <c r="D69" s="27" t="s">
        <v>68</v>
      </c>
      <c r="E69" s="12"/>
      <c r="F69" s="60">
        <v>10841.791000073463</v>
      </c>
      <c r="G69" s="61"/>
      <c r="H69" s="60">
        <v>11721.398433083905</v>
      </c>
      <c r="I69" s="61"/>
      <c r="J69" s="60">
        <v>15524.509925762432</v>
      </c>
      <c r="K69" s="61"/>
      <c r="L69" s="60">
        <v>16640.216080257349</v>
      </c>
      <c r="M69" s="61"/>
      <c r="N69" s="60">
        <v>17848.986176501821</v>
      </c>
      <c r="O69" s="61"/>
      <c r="P69" s="60">
        <v>12128.596627980842</v>
      </c>
      <c r="Q69" s="61"/>
      <c r="R69" s="60">
        <v>12243.562213985933</v>
      </c>
      <c r="S69" s="61"/>
      <c r="T69" s="60">
        <v>11744.995033091822</v>
      </c>
      <c r="U69" s="22"/>
    </row>
    <row r="70" spans="2:21" x14ac:dyDescent="0.2">
      <c r="B70" s="12">
        <f>MAX(B$11:B69)+1</f>
        <v>44</v>
      </c>
      <c r="C70" s="2"/>
      <c r="D70" s="27" t="s">
        <v>69</v>
      </c>
      <c r="E70" s="12"/>
      <c r="F70" s="60">
        <v>2.982229823399976</v>
      </c>
      <c r="G70" s="61"/>
      <c r="H70" s="60">
        <v>4.0003577387020357</v>
      </c>
      <c r="I70" s="61"/>
      <c r="J70" s="60">
        <v>2.0893071654862609</v>
      </c>
      <c r="K70" s="61"/>
      <c r="L70" s="60">
        <v>2.0121239037999672</v>
      </c>
      <c r="M70" s="61"/>
      <c r="N70" s="60">
        <v>2.4455958665654265</v>
      </c>
      <c r="O70" s="61"/>
      <c r="P70" s="60">
        <v>1.0892746010086825</v>
      </c>
      <c r="Q70" s="61"/>
      <c r="R70" s="60">
        <v>0.89817245419300917</v>
      </c>
      <c r="S70" s="61"/>
      <c r="T70" s="60">
        <v>0.54614968607336323</v>
      </c>
      <c r="U70" s="22"/>
    </row>
    <row r="71" spans="2:21" x14ac:dyDescent="0.2">
      <c r="B71" s="12">
        <f>MAX(B$11:B70)+1</f>
        <v>45</v>
      </c>
      <c r="C71" s="2"/>
      <c r="D71" s="27" t="s">
        <v>70</v>
      </c>
      <c r="E71" s="12"/>
      <c r="F71" s="60">
        <v>57.274765631608318</v>
      </c>
      <c r="G71" s="61"/>
      <c r="H71" s="60">
        <v>56.982103495103672</v>
      </c>
      <c r="I71" s="61"/>
      <c r="J71" s="60">
        <v>95.888904343897025</v>
      </c>
      <c r="K71" s="61"/>
      <c r="L71" s="60">
        <v>103.66854115995494</v>
      </c>
      <c r="M71" s="61"/>
      <c r="N71" s="60">
        <v>112.58145338227985</v>
      </c>
      <c r="O71" s="61"/>
      <c r="P71" s="60">
        <v>70.223725678727192</v>
      </c>
      <c r="Q71" s="61"/>
      <c r="R71" s="60">
        <v>70.857753426830413</v>
      </c>
      <c r="S71" s="61"/>
      <c r="T71" s="60">
        <v>66.489303724088984</v>
      </c>
      <c r="U71" s="22"/>
    </row>
    <row r="72" spans="2:21" x14ac:dyDescent="0.2">
      <c r="B72" s="12">
        <f>MAX(B$11:B71)+1</f>
        <v>46</v>
      </c>
      <c r="C72" s="2"/>
      <c r="D72" s="27" t="s">
        <v>71</v>
      </c>
      <c r="E72" s="12"/>
      <c r="F72" s="60">
        <v>373.89026197168187</v>
      </c>
      <c r="G72" s="61"/>
      <c r="H72" s="60">
        <v>404.05497944336412</v>
      </c>
      <c r="I72" s="61"/>
      <c r="J72" s="60">
        <v>729.59328396381432</v>
      </c>
      <c r="K72" s="61"/>
      <c r="L72" s="60">
        <v>711.87719704794188</v>
      </c>
      <c r="M72" s="61"/>
      <c r="N72" s="60">
        <v>812.20372391728358</v>
      </c>
      <c r="O72" s="61"/>
      <c r="P72" s="60">
        <v>511.88753163092758</v>
      </c>
      <c r="Q72" s="61"/>
      <c r="R72" s="60">
        <v>467.64137948283587</v>
      </c>
      <c r="S72" s="61"/>
      <c r="T72" s="60">
        <v>393.01185167835933</v>
      </c>
      <c r="U72" s="22"/>
    </row>
    <row r="73" spans="2:21" x14ac:dyDescent="0.2">
      <c r="B73" s="12">
        <f>MAX(B$11:B72)+1</f>
        <v>47</v>
      </c>
      <c r="C73" s="2"/>
      <c r="D73" s="27" t="s">
        <v>83</v>
      </c>
      <c r="E73" s="12"/>
      <c r="F73" s="60">
        <v>6721.7459483206585</v>
      </c>
      <c r="G73" s="61"/>
      <c r="H73" s="60">
        <v>8685.8626250865454</v>
      </c>
      <c r="I73" s="61"/>
      <c r="J73" s="60">
        <v>13394.326066690955</v>
      </c>
      <c r="K73" s="61"/>
      <c r="L73" s="60">
        <v>14727.396601200438</v>
      </c>
      <c r="M73" s="61"/>
      <c r="N73" s="60">
        <v>16178.683250159815</v>
      </c>
      <c r="O73" s="61"/>
      <c r="P73" s="60">
        <v>9051.0459088431126</v>
      </c>
      <c r="Q73" s="61"/>
      <c r="R73" s="60">
        <v>9188.3251990040662</v>
      </c>
      <c r="S73" s="61"/>
      <c r="T73" s="60">
        <v>8395.8157208324628</v>
      </c>
      <c r="U73" s="22"/>
    </row>
    <row r="74" spans="2:21" x14ac:dyDescent="0.2">
      <c r="B74" s="12">
        <f>MAX(B$11:B73)+1</f>
        <v>48</v>
      </c>
      <c r="C74" s="2"/>
      <c r="D74" s="27" t="s">
        <v>84</v>
      </c>
      <c r="E74" s="12"/>
      <c r="F74" s="60">
        <v>498.09327894901253</v>
      </c>
      <c r="G74" s="61"/>
      <c r="H74" s="60">
        <v>489.95317045090849</v>
      </c>
      <c r="I74" s="61"/>
      <c r="J74" s="60">
        <v>958.39149841842698</v>
      </c>
      <c r="K74" s="61"/>
      <c r="L74" s="60">
        <v>925.67373127685812</v>
      </c>
      <c r="M74" s="61"/>
      <c r="N74" s="60">
        <v>1064.0833054767281</v>
      </c>
      <c r="O74" s="61"/>
      <c r="P74" s="60">
        <v>648.93916763246057</v>
      </c>
      <c r="Q74" s="61"/>
      <c r="R74" s="60">
        <v>586.01878922332389</v>
      </c>
      <c r="S74" s="61"/>
      <c r="T74" s="60">
        <v>480.64240518173756</v>
      </c>
      <c r="U74" s="22"/>
    </row>
    <row r="75" spans="2:21" x14ac:dyDescent="0.2">
      <c r="B75" s="12">
        <f>MAX(B$11:B74)+1</f>
        <v>49</v>
      </c>
      <c r="C75" s="2"/>
      <c r="D75" s="27" t="s">
        <v>15</v>
      </c>
      <c r="E75" s="12"/>
      <c r="F75" s="60">
        <v>2679.7155357730517</v>
      </c>
      <c r="G75" s="61"/>
      <c r="H75" s="60">
        <v>2781.3863163512951</v>
      </c>
      <c r="I75" s="61"/>
      <c r="J75" s="60">
        <v>3320.0136568196476</v>
      </c>
      <c r="K75" s="61"/>
      <c r="L75" s="60">
        <v>3528.307327433653</v>
      </c>
      <c r="M75" s="61"/>
      <c r="N75" s="60">
        <v>3713.4440973312749</v>
      </c>
      <c r="O75" s="61"/>
      <c r="P75" s="60">
        <v>2651.1587649451581</v>
      </c>
      <c r="Q75" s="61"/>
      <c r="R75" s="60">
        <v>2830.9987112236408</v>
      </c>
      <c r="S75" s="61"/>
      <c r="T75" s="60">
        <v>2745.3732579800326</v>
      </c>
      <c r="U75" s="22"/>
    </row>
    <row r="76" spans="2:21" x14ac:dyDescent="0.2">
      <c r="B76" s="12">
        <f>MAX(B$11:B75)+1</f>
        <v>50</v>
      </c>
      <c r="D76" s="27" t="s">
        <v>64</v>
      </c>
      <c r="E76" s="12"/>
      <c r="F76" s="60">
        <v>336.38608521020069</v>
      </c>
      <c r="G76" s="61"/>
      <c r="H76" s="60">
        <v>1038.0778264524433</v>
      </c>
      <c r="I76" s="61"/>
      <c r="J76" s="60">
        <v>1204.6095403375057</v>
      </c>
      <c r="K76" s="61"/>
      <c r="L76" s="60">
        <v>4975.36498571622</v>
      </c>
      <c r="M76" s="61"/>
      <c r="N76" s="60">
        <v>1178.978915316331</v>
      </c>
      <c r="O76" s="61"/>
      <c r="P76" s="60">
        <v>1195.2553897435464</v>
      </c>
      <c r="Q76" s="61"/>
      <c r="R76" s="60">
        <v>1963.042594047869</v>
      </c>
      <c r="S76" s="61"/>
      <c r="T76" s="60">
        <v>1205.9577923952147</v>
      </c>
      <c r="U76" s="22"/>
    </row>
    <row r="77" spans="2:21" x14ac:dyDescent="0.2">
      <c r="B77" s="12">
        <f>MAX(B$11:B76)+1</f>
        <v>51</v>
      </c>
      <c r="D77" s="27" t="s">
        <v>65</v>
      </c>
      <c r="E77" s="12"/>
      <c r="F77" s="60">
        <v>26.935611217669475</v>
      </c>
      <c r="G77" s="61"/>
      <c r="H77" s="60">
        <v>45.295919318504403</v>
      </c>
      <c r="I77" s="61"/>
      <c r="J77" s="60">
        <v>40.868442086398268</v>
      </c>
      <c r="K77" s="61"/>
      <c r="L77" s="60">
        <v>91.323540348486645</v>
      </c>
      <c r="M77" s="61"/>
      <c r="N77" s="60">
        <v>40.868441914009615</v>
      </c>
      <c r="O77" s="61"/>
      <c r="P77" s="60">
        <v>39.975860685359748</v>
      </c>
      <c r="Q77" s="61"/>
      <c r="R77" s="60">
        <v>48.909591904044227</v>
      </c>
      <c r="S77" s="61"/>
      <c r="T77" s="60">
        <v>40.868444233911156</v>
      </c>
      <c r="U77" s="22"/>
    </row>
    <row r="78" spans="2:21" x14ac:dyDescent="0.2">
      <c r="B78" s="12">
        <f>MAX(B$11:B77)+1</f>
        <v>52</v>
      </c>
      <c r="D78" s="27" t="s">
        <v>66</v>
      </c>
      <c r="E78" s="12"/>
      <c r="F78" s="60">
        <v>3659.8639873268839</v>
      </c>
      <c r="G78" s="61"/>
      <c r="H78" s="60">
        <v>10948.499957246851</v>
      </c>
      <c r="I78" s="61"/>
      <c r="J78" s="60">
        <v>10714.987037389772</v>
      </c>
      <c r="K78" s="61"/>
      <c r="L78" s="60">
        <v>46484.430656885103</v>
      </c>
      <c r="M78" s="61"/>
      <c r="N78" s="60">
        <v>10447.944615348315</v>
      </c>
      <c r="O78" s="61"/>
      <c r="P78" s="60">
        <v>10597.020328646555</v>
      </c>
      <c r="Q78" s="61"/>
      <c r="R78" s="60">
        <v>18278.393454446807</v>
      </c>
      <c r="S78" s="61"/>
      <c r="T78" s="60">
        <v>10725.611537935038</v>
      </c>
      <c r="U78" s="22"/>
    </row>
    <row r="79" spans="2:21" x14ac:dyDescent="0.2">
      <c r="B79" s="12">
        <f>MAX(B$11:B78)+1</f>
        <v>53</v>
      </c>
      <c r="D79" s="27" t="s">
        <v>67</v>
      </c>
      <c r="E79" s="12"/>
      <c r="F79" s="60">
        <v>26.038940355505929</v>
      </c>
      <c r="G79" s="61"/>
      <c r="H79" s="60">
        <v>50.396510619779235</v>
      </c>
      <c r="I79" s="61"/>
      <c r="J79" s="60">
        <v>52.177908428009346</v>
      </c>
      <c r="K79" s="61"/>
      <c r="L79" s="60">
        <v>501.05934430201495</v>
      </c>
      <c r="M79" s="61"/>
      <c r="N79" s="60">
        <v>52.1779059565539</v>
      </c>
      <c r="O79" s="61"/>
      <c r="P79" s="60">
        <v>51.18481474556927</v>
      </c>
      <c r="Q79" s="61"/>
      <c r="R79" s="60">
        <v>169.82316119372126</v>
      </c>
      <c r="S79" s="61"/>
      <c r="T79" s="60">
        <v>52.177908537690314</v>
      </c>
      <c r="U79" s="22"/>
    </row>
    <row r="80" spans="2:21" x14ac:dyDescent="0.2">
      <c r="B80" s="12">
        <f>MAX(B$11:B79)+1</f>
        <v>54</v>
      </c>
      <c r="D80" s="27" t="s">
        <v>16</v>
      </c>
      <c r="E80" s="12"/>
      <c r="F80" s="60">
        <v>287.33204807941547</v>
      </c>
      <c r="G80" s="61"/>
      <c r="H80" s="60">
        <v>1183.3302832788258</v>
      </c>
      <c r="I80" s="61"/>
      <c r="J80" s="60">
        <v>1184.405654955096</v>
      </c>
      <c r="K80" s="61"/>
      <c r="L80" s="60">
        <v>4464.5009775854742</v>
      </c>
      <c r="M80" s="61"/>
      <c r="N80" s="60">
        <v>1224.4143441949636</v>
      </c>
      <c r="O80" s="61"/>
      <c r="P80" s="60">
        <v>1178.5088591904278</v>
      </c>
      <c r="Q80" s="61"/>
      <c r="R80" s="60">
        <v>1570.2191271509564</v>
      </c>
      <c r="S80" s="61"/>
      <c r="T80" s="60">
        <v>1188.5061876596219</v>
      </c>
      <c r="U80" s="22"/>
    </row>
    <row r="81" spans="2:21" x14ac:dyDescent="0.2">
      <c r="B81" s="12">
        <f>MAX(B$11:B80)+1</f>
        <v>55</v>
      </c>
      <c r="C81" s="2"/>
      <c r="D81" s="2" t="s">
        <v>39</v>
      </c>
      <c r="F81" s="62">
        <f>SUM(F67:F80)</f>
        <v>647366.00440455985</v>
      </c>
      <c r="G81" s="60"/>
      <c r="H81" s="62">
        <f>SUM(H67:H80)</f>
        <v>654661.14381579659</v>
      </c>
      <c r="I81" s="60"/>
      <c r="J81" s="62">
        <f>SUM(J67:J80)</f>
        <v>691352.04637663963</v>
      </c>
      <c r="K81" s="60"/>
      <c r="L81" s="62">
        <f>SUM(L67:L80)</f>
        <v>723517.33058410441</v>
      </c>
      <c r="M81" s="60"/>
      <c r="N81" s="62">
        <f>SUM(N67:N80)</f>
        <v>693567.95879832527</v>
      </c>
      <c r="O81" s="60"/>
      <c r="P81" s="62">
        <f>SUM(P67:P80)</f>
        <v>640718.67183802486</v>
      </c>
      <c r="Q81" s="60"/>
      <c r="R81" s="62">
        <f>SUM(R67:R80)</f>
        <v>646882.86673584988</v>
      </c>
      <c r="S81" s="60"/>
      <c r="T81" s="62">
        <f>SUM(T67:T80)</f>
        <v>645785.03354239382</v>
      </c>
      <c r="U81" s="20"/>
    </row>
    <row r="82" spans="2:21" x14ac:dyDescent="0.2">
      <c r="B82" s="12"/>
      <c r="C82" s="2"/>
      <c r="D82" s="21"/>
      <c r="E82" s="12"/>
      <c r="F82" s="60"/>
      <c r="G82" s="60"/>
      <c r="H82" s="60"/>
      <c r="I82" s="60"/>
      <c r="J82" s="60"/>
      <c r="K82" s="60"/>
      <c r="L82" s="60"/>
      <c r="M82" s="60"/>
      <c r="N82" s="60"/>
      <c r="O82" s="60"/>
      <c r="P82" s="60"/>
      <c r="Q82" s="60"/>
      <c r="R82" s="60"/>
      <c r="S82" s="60"/>
      <c r="T82" s="60"/>
      <c r="U82" s="4"/>
    </row>
    <row r="83" spans="2:21" x14ac:dyDescent="0.2">
      <c r="B83" s="12">
        <f>MAX(B$11:B82)+1</f>
        <v>56</v>
      </c>
      <c r="C83" s="2"/>
      <c r="D83" s="1" t="s">
        <v>52</v>
      </c>
      <c r="E83" s="12"/>
      <c r="F83" s="62">
        <f>F81</f>
        <v>647366.00440455985</v>
      </c>
      <c r="G83" s="60"/>
      <c r="H83" s="62">
        <f>H81</f>
        <v>654661.14381579659</v>
      </c>
      <c r="I83" s="60"/>
      <c r="J83" s="62">
        <f>J81</f>
        <v>691352.04637663963</v>
      </c>
      <c r="K83" s="60"/>
      <c r="L83" s="62">
        <f>L81</f>
        <v>723517.33058410441</v>
      </c>
      <c r="M83" s="60"/>
      <c r="N83" s="62">
        <f>N81</f>
        <v>693567.95879832527</v>
      </c>
      <c r="O83" s="60"/>
      <c r="P83" s="62">
        <f>P81</f>
        <v>640718.67183802486</v>
      </c>
      <c r="Q83" s="60"/>
      <c r="R83" s="62">
        <f>R81</f>
        <v>646882.86673584988</v>
      </c>
      <c r="S83" s="60"/>
      <c r="T83" s="62">
        <f>T81</f>
        <v>645785.03354239382</v>
      </c>
      <c r="U83" s="20"/>
    </row>
    <row r="84" spans="2:21" x14ac:dyDescent="0.2">
      <c r="B84" s="3"/>
      <c r="C84" s="2"/>
      <c r="D84" s="12"/>
      <c r="F84" s="68"/>
      <c r="G84" s="70"/>
      <c r="H84" s="68"/>
      <c r="I84" s="70"/>
      <c r="J84" s="68"/>
      <c r="K84" s="70"/>
      <c r="L84" s="68"/>
      <c r="M84" s="70"/>
      <c r="N84" s="68"/>
      <c r="O84" s="70"/>
      <c r="P84" s="68"/>
      <c r="Q84" s="70"/>
      <c r="R84" s="68"/>
      <c r="S84" s="70"/>
      <c r="T84" s="68"/>
      <c r="U84" s="25"/>
    </row>
    <row r="85" spans="2:21" x14ac:dyDescent="0.2">
      <c r="B85" s="12">
        <f>MAX(B$11:B84)+1</f>
        <v>57</v>
      </c>
      <c r="C85" s="2"/>
      <c r="D85" s="10" t="s">
        <v>33</v>
      </c>
      <c r="F85" s="63">
        <f>F35+F61+F83 +0.02</f>
        <v>2333205.5104457461</v>
      </c>
      <c r="G85" s="60"/>
      <c r="H85" s="63">
        <f>H35+H61+H83 -0.04</f>
        <v>2314511.4863266735</v>
      </c>
      <c r="I85" s="60"/>
      <c r="J85" s="63">
        <f>J35+J61+J83+0.18</f>
        <v>2314510.7733052596</v>
      </c>
      <c r="K85" s="60"/>
      <c r="L85" s="63">
        <f>L35+L61+L83 +0.7</f>
        <v>2314510.5396627025</v>
      </c>
      <c r="M85" s="60"/>
      <c r="N85" s="63">
        <f>N35+N61+N83 +0.47</f>
        <v>2314510.5140643828</v>
      </c>
      <c r="O85" s="60"/>
      <c r="P85" s="63">
        <f>P35+P61+P83 +0.74</f>
        <v>2314510.5014063548</v>
      </c>
      <c r="Q85" s="60"/>
      <c r="R85" s="63">
        <f>R35+R61+R83 +0.14</f>
        <v>2314510.5099772438</v>
      </c>
      <c r="S85" s="60"/>
      <c r="T85" s="63">
        <f>T35+T61+T83</f>
        <v>2314510.5781744625</v>
      </c>
      <c r="U85" s="20"/>
    </row>
    <row r="86" spans="2:21" x14ac:dyDescent="0.2">
      <c r="B86" s="12"/>
      <c r="C86" s="2"/>
      <c r="D86" s="2"/>
      <c r="E86" s="12"/>
      <c r="F86" s="71"/>
      <c r="G86" s="71"/>
      <c r="H86" s="71"/>
      <c r="I86" s="71"/>
      <c r="J86" s="71"/>
      <c r="K86" s="71"/>
      <c r="L86" s="71"/>
      <c r="M86" s="71"/>
      <c r="N86" s="71"/>
      <c r="O86" s="71"/>
      <c r="P86" s="71"/>
      <c r="Q86" s="71"/>
      <c r="R86" s="71"/>
      <c r="S86" s="71"/>
      <c r="T86" s="71"/>
    </row>
    <row r="87" spans="2:21" x14ac:dyDescent="0.2">
      <c r="B87" s="12"/>
      <c r="C87" s="2"/>
      <c r="D87" s="26" t="s">
        <v>18</v>
      </c>
      <c r="E87" s="12"/>
      <c r="F87" s="68"/>
      <c r="G87" s="69"/>
      <c r="H87" s="68"/>
      <c r="I87" s="69"/>
      <c r="J87" s="68"/>
      <c r="K87" s="69"/>
      <c r="L87" s="68"/>
      <c r="M87" s="69"/>
      <c r="N87" s="68"/>
      <c r="O87" s="69"/>
      <c r="P87" s="68"/>
      <c r="Q87" s="69"/>
      <c r="R87" s="68"/>
      <c r="S87" s="69"/>
      <c r="T87" s="68"/>
      <c r="U87" s="28"/>
    </row>
    <row r="88" spans="2:21" x14ac:dyDescent="0.2">
      <c r="B88" s="12">
        <f>MAX(B$11:B87)+1</f>
        <v>58</v>
      </c>
      <c r="C88" s="2"/>
      <c r="D88" s="21" t="s">
        <v>28</v>
      </c>
      <c r="F88" s="60">
        <v>0</v>
      </c>
      <c r="G88" s="61"/>
      <c r="H88" s="60">
        <v>0</v>
      </c>
      <c r="I88" s="61"/>
      <c r="J88" s="60">
        <v>0</v>
      </c>
      <c r="K88" s="61"/>
      <c r="L88" s="60">
        <v>0</v>
      </c>
      <c r="M88" s="61"/>
      <c r="N88" s="60">
        <v>0</v>
      </c>
      <c r="O88" s="61"/>
      <c r="P88" s="60">
        <v>0</v>
      </c>
      <c r="Q88" s="61"/>
      <c r="R88" s="60">
        <v>0</v>
      </c>
      <c r="S88" s="61"/>
      <c r="T88" s="60">
        <v>0</v>
      </c>
      <c r="U88" s="22"/>
    </row>
    <row r="89" spans="2:21" x14ac:dyDescent="0.2">
      <c r="B89" s="12">
        <f>MAX(B$11:B88)+1</f>
        <v>59</v>
      </c>
      <c r="C89" s="2"/>
      <c r="D89" s="21" t="s">
        <v>29</v>
      </c>
      <c r="E89" s="12"/>
      <c r="F89" s="60">
        <v>0</v>
      </c>
      <c r="G89" s="61"/>
      <c r="H89" s="60">
        <v>0</v>
      </c>
      <c r="I89" s="61"/>
      <c r="J89" s="60">
        <v>0</v>
      </c>
      <c r="K89" s="61"/>
      <c r="L89" s="60">
        <v>0</v>
      </c>
      <c r="M89" s="61"/>
      <c r="N89" s="60">
        <v>0</v>
      </c>
      <c r="O89" s="61"/>
      <c r="P89" s="60">
        <v>0</v>
      </c>
      <c r="Q89" s="61"/>
      <c r="R89" s="60">
        <v>0</v>
      </c>
      <c r="S89" s="61"/>
      <c r="T89" s="60">
        <v>0</v>
      </c>
      <c r="U89" s="22"/>
    </row>
    <row r="90" spans="2:21" x14ac:dyDescent="0.2">
      <c r="B90" s="12">
        <f>MAX(B$11:B89)+1</f>
        <v>60</v>
      </c>
      <c r="C90" s="2"/>
      <c r="D90" s="21" t="s">
        <v>25</v>
      </c>
      <c r="F90" s="60">
        <v>0</v>
      </c>
      <c r="G90" s="61"/>
      <c r="H90" s="60">
        <v>0</v>
      </c>
      <c r="I90" s="61"/>
      <c r="J90" s="60">
        <v>0</v>
      </c>
      <c r="K90" s="61"/>
      <c r="L90" s="60">
        <v>0</v>
      </c>
      <c r="M90" s="61"/>
      <c r="N90" s="60">
        <v>0</v>
      </c>
      <c r="O90" s="61"/>
      <c r="P90" s="60">
        <v>0</v>
      </c>
      <c r="Q90" s="61"/>
      <c r="R90" s="60">
        <v>0</v>
      </c>
      <c r="S90" s="61"/>
      <c r="T90" s="60">
        <v>0</v>
      </c>
      <c r="U90" s="22"/>
    </row>
    <row r="91" spans="2:21" x14ac:dyDescent="0.2">
      <c r="B91" s="12">
        <f>MAX(B$11:B90)+1</f>
        <v>61</v>
      </c>
      <c r="C91" s="2"/>
      <c r="D91" s="27" t="s">
        <v>32</v>
      </c>
      <c r="E91" s="12"/>
      <c r="F91" s="60">
        <v>13873.566644415303</v>
      </c>
      <c r="G91" s="61"/>
      <c r="H91" s="60">
        <v>17216.60511976188</v>
      </c>
      <c r="I91" s="61"/>
      <c r="J91" s="60">
        <v>17216.581515221755</v>
      </c>
      <c r="K91" s="61"/>
      <c r="L91" s="60">
        <v>17216.581515221755</v>
      </c>
      <c r="M91" s="61"/>
      <c r="N91" s="60">
        <v>17216.581515221755</v>
      </c>
      <c r="O91" s="61"/>
      <c r="P91" s="60">
        <v>17216.581515221755</v>
      </c>
      <c r="Q91" s="61"/>
      <c r="R91" s="60">
        <v>17216.581515221755</v>
      </c>
      <c r="S91" s="61"/>
      <c r="T91" s="60">
        <v>17216.581515221755</v>
      </c>
      <c r="U91" s="22"/>
    </row>
    <row r="92" spans="2:21" x14ac:dyDescent="0.2">
      <c r="B92" s="12">
        <f>MAX(B$11:B91)+1</f>
        <v>62</v>
      </c>
      <c r="C92" s="2"/>
      <c r="D92" s="27" t="s">
        <v>21</v>
      </c>
      <c r="E92" s="29"/>
      <c r="F92" s="60">
        <v>2299.7314363507212</v>
      </c>
      <c r="G92" s="61"/>
      <c r="H92" s="60">
        <v>3034.5545817846087</v>
      </c>
      <c r="I92" s="61"/>
      <c r="J92" s="60">
        <v>3034.5507962922438</v>
      </c>
      <c r="K92" s="61"/>
      <c r="L92" s="60">
        <v>3034.5507962922438</v>
      </c>
      <c r="M92" s="61"/>
      <c r="N92" s="60">
        <v>3034.5507962922438</v>
      </c>
      <c r="O92" s="61"/>
      <c r="P92" s="60">
        <v>3034.5507962922438</v>
      </c>
      <c r="Q92" s="61"/>
      <c r="R92" s="60">
        <v>3034.5507962922438</v>
      </c>
      <c r="S92" s="61"/>
      <c r="T92" s="60">
        <v>3034.5507962922438</v>
      </c>
      <c r="U92" s="22"/>
    </row>
    <row r="93" spans="2:21" x14ac:dyDescent="0.2">
      <c r="B93" s="12">
        <f>MAX(B$11:B92)+1</f>
        <v>63</v>
      </c>
      <c r="C93" s="2"/>
      <c r="D93" s="27" t="s">
        <v>31</v>
      </c>
      <c r="E93" s="12"/>
      <c r="F93" s="60">
        <v>38.328897333333316</v>
      </c>
      <c r="G93" s="61"/>
      <c r="H93" s="60">
        <v>76.400606895980673</v>
      </c>
      <c r="I93" s="61"/>
      <c r="J93" s="60">
        <v>76.400410707788751</v>
      </c>
      <c r="K93" s="61"/>
      <c r="L93" s="60">
        <v>76.400410707788751</v>
      </c>
      <c r="M93" s="61"/>
      <c r="N93" s="60">
        <v>76.400410707788751</v>
      </c>
      <c r="O93" s="61"/>
      <c r="P93" s="60">
        <v>76.400410707788751</v>
      </c>
      <c r="Q93" s="61"/>
      <c r="R93" s="60">
        <v>76.400410707788751</v>
      </c>
      <c r="S93" s="61"/>
      <c r="T93" s="60">
        <v>76.400410707788751</v>
      </c>
      <c r="U93" s="22"/>
    </row>
    <row r="94" spans="2:21" x14ac:dyDescent="0.2">
      <c r="B94" s="12">
        <f>MAX(B$11:B93)+1</f>
        <v>64</v>
      </c>
      <c r="C94" s="2"/>
      <c r="D94" s="27" t="s">
        <v>19</v>
      </c>
      <c r="E94" s="12"/>
      <c r="F94" s="60">
        <v>163.78497059175623</v>
      </c>
      <c r="G94" s="61"/>
      <c r="H94" s="60">
        <v>290.69305292354528</v>
      </c>
      <c r="I94" s="61"/>
      <c r="J94" s="60">
        <v>290.69260702952431</v>
      </c>
      <c r="K94" s="61"/>
      <c r="L94" s="60">
        <v>290.69260702952431</v>
      </c>
      <c r="M94" s="61"/>
      <c r="N94" s="60">
        <v>290.69260702952437</v>
      </c>
      <c r="O94" s="61"/>
      <c r="P94" s="60">
        <v>290.69260702952431</v>
      </c>
      <c r="Q94" s="61"/>
      <c r="R94" s="60">
        <v>290.69260702952431</v>
      </c>
      <c r="S94" s="61"/>
      <c r="T94" s="60">
        <v>290.69260702952431</v>
      </c>
      <c r="U94" s="22"/>
    </row>
    <row r="95" spans="2:21" x14ac:dyDescent="0.2">
      <c r="B95" s="12">
        <f>MAX(B$11:B94)+1</f>
        <v>65</v>
      </c>
      <c r="D95" s="27" t="s">
        <v>20</v>
      </c>
      <c r="E95" s="29"/>
      <c r="F95" s="60">
        <v>30.009116698507796</v>
      </c>
      <c r="G95" s="61"/>
      <c r="H95" s="60">
        <v>48.666326455606395</v>
      </c>
      <c r="I95" s="61"/>
      <c r="J95" s="60">
        <v>48.510590317238467</v>
      </c>
      <c r="K95" s="61"/>
      <c r="L95" s="60">
        <v>48.960590317238484</v>
      </c>
      <c r="M95" s="61"/>
      <c r="N95" s="60">
        <v>48.960590317238484</v>
      </c>
      <c r="O95" s="61"/>
      <c r="P95" s="60">
        <v>48.960590317238484</v>
      </c>
      <c r="Q95" s="61"/>
      <c r="R95" s="60">
        <v>48.860590317238461</v>
      </c>
      <c r="S95" s="61"/>
      <c r="T95" s="60">
        <v>48.930590317238511</v>
      </c>
      <c r="U95" s="22"/>
    </row>
    <row r="96" spans="2:21" x14ac:dyDescent="0.2">
      <c r="B96" s="12">
        <f>MAX(B$11:B95)+1</f>
        <v>66</v>
      </c>
      <c r="D96" s="2" t="s">
        <v>22</v>
      </c>
      <c r="F96" s="63">
        <f>SUM(F88:F95)</f>
        <v>16405.421065389623</v>
      </c>
      <c r="G96" s="60"/>
      <c r="H96" s="63">
        <f>SUM(H88:H95)</f>
        <v>20666.919687821617</v>
      </c>
      <c r="I96" s="60"/>
      <c r="J96" s="63">
        <f>SUM(J88:J95)</f>
        <v>20666.735919568546</v>
      </c>
      <c r="K96" s="60"/>
      <c r="L96" s="63">
        <f>SUM(L88:L95)</f>
        <v>20667.185919568547</v>
      </c>
      <c r="M96" s="60"/>
      <c r="N96" s="63">
        <f>SUM(N88:N95)</f>
        <v>20667.185919568547</v>
      </c>
      <c r="O96" s="60"/>
      <c r="P96" s="63">
        <f>SUM(P88:P95)</f>
        <v>20667.185919568547</v>
      </c>
      <c r="Q96" s="60"/>
      <c r="R96" s="63">
        <f>SUM(R88:R95)</f>
        <v>20667.085919568548</v>
      </c>
      <c r="S96" s="60"/>
      <c r="T96" s="63">
        <f>SUM(T88:T95)</f>
        <v>20667.155919568548</v>
      </c>
      <c r="U96" s="20"/>
    </row>
    <row r="97" spans="2:21" x14ac:dyDescent="0.2">
      <c r="B97" s="12"/>
      <c r="C97" s="2"/>
      <c r="F97" s="72"/>
      <c r="G97" s="72"/>
      <c r="H97" s="72"/>
      <c r="I97" s="72"/>
      <c r="J97" s="72"/>
      <c r="K97" s="72"/>
      <c r="L97" s="72"/>
      <c r="M97" s="72"/>
      <c r="N97" s="72"/>
      <c r="O97" s="72"/>
      <c r="P97" s="72"/>
      <c r="Q97" s="72"/>
      <c r="R97" s="72"/>
      <c r="S97" s="72"/>
      <c r="T97" s="72"/>
      <c r="U97" s="30"/>
    </row>
    <row r="98" spans="2:21" x14ac:dyDescent="0.2">
      <c r="B98" s="12">
        <f>MAX(B$11:B97)+1</f>
        <v>67</v>
      </c>
      <c r="C98" s="2"/>
      <c r="D98" s="31" t="s">
        <v>30</v>
      </c>
      <c r="F98" s="60">
        <f>' p.4-5'!F98-'p.6-7'!F98</f>
        <v>0</v>
      </c>
      <c r="G98" s="61"/>
      <c r="H98" s="60">
        <f>' p.4-5'!H98-'p.6-7'!H98</f>
        <v>0</v>
      </c>
      <c r="I98" s="61"/>
      <c r="J98" s="60">
        <f>' p.4-5'!J98-'p.6-7'!J98</f>
        <v>0</v>
      </c>
      <c r="K98" s="61"/>
      <c r="L98" s="60">
        <f>' p.4-5'!L98-'p.6-7'!L98</f>
        <v>0</v>
      </c>
      <c r="M98" s="61"/>
      <c r="N98" s="60">
        <f>' p.4-5'!N98-'p.6-7'!N98</f>
        <v>0</v>
      </c>
      <c r="O98" s="61"/>
      <c r="P98" s="60">
        <f>' p.4-5'!P98-'p.6-7'!P98</f>
        <v>0</v>
      </c>
      <c r="Q98" s="61"/>
      <c r="R98" s="60">
        <f>' p.4-5'!R98-'p.6-7'!R98</f>
        <v>0</v>
      </c>
      <c r="S98" s="61"/>
      <c r="T98" s="60">
        <f>' p.4-5'!T98-'p.6-7'!T98</f>
        <v>0</v>
      </c>
      <c r="U98" s="24"/>
    </row>
    <row r="99" spans="2:21" x14ac:dyDescent="0.2">
      <c r="F99" s="71"/>
      <c r="G99" s="72"/>
      <c r="H99" s="71"/>
      <c r="I99" s="72"/>
      <c r="J99" s="71"/>
      <c r="K99" s="72"/>
      <c r="L99" s="71"/>
      <c r="M99" s="72"/>
      <c r="N99" s="71"/>
      <c r="O99" s="72"/>
      <c r="P99" s="71"/>
      <c r="Q99" s="72"/>
      <c r="R99" s="71"/>
      <c r="S99" s="72"/>
      <c r="T99" s="71"/>
      <c r="U99" s="30"/>
    </row>
    <row r="100" spans="2:21" ht="13.5" thickBot="1" x14ac:dyDescent="0.25">
      <c r="B100" s="12">
        <f>MAX(B$11:B99)+1</f>
        <v>68</v>
      </c>
      <c r="C100" s="2"/>
      <c r="D100" s="10" t="s">
        <v>23</v>
      </c>
      <c r="F100" s="76">
        <f>F85+F96+F98</f>
        <v>2349610.9315111358</v>
      </c>
      <c r="G100" s="60"/>
      <c r="H100" s="76">
        <f>H85+H96+H98</f>
        <v>2335178.4060144951</v>
      </c>
      <c r="I100" s="60"/>
      <c r="J100" s="76">
        <f>J85+J96+J98</f>
        <v>2335177.5092248283</v>
      </c>
      <c r="K100" s="60"/>
      <c r="L100" s="76">
        <f>L85+L96+L98</f>
        <v>2335177.7255822709</v>
      </c>
      <c r="M100" s="60"/>
      <c r="N100" s="76">
        <f>N85+N96+N98</f>
        <v>2335177.6999839512</v>
      </c>
      <c r="O100" s="60"/>
      <c r="P100" s="76">
        <f>P85+P96+P98 -0.19</f>
        <v>2335177.4973259233</v>
      </c>
      <c r="Q100" s="60"/>
      <c r="R100" s="76">
        <f>R85+R96+R98</f>
        <v>2335177.5958968122</v>
      </c>
      <c r="S100" s="60"/>
      <c r="T100" s="76">
        <f>T85+T96+T98</f>
        <v>2335177.7340940312</v>
      </c>
      <c r="U100" s="20"/>
    </row>
    <row r="101" spans="2:21" ht="11.65" customHeight="1" thickTop="1" x14ac:dyDescent="0.2">
      <c r="E101" s="2"/>
      <c r="F101" s="2"/>
      <c r="G101" s="3"/>
      <c r="H101" s="3"/>
      <c r="I101" s="3"/>
      <c r="J101" s="3"/>
      <c r="K101" s="3"/>
      <c r="L101" s="3"/>
      <c r="M101" s="3"/>
      <c r="N101" s="3"/>
      <c r="O101" s="3"/>
      <c r="P101" s="3"/>
      <c r="Q101" s="3"/>
      <c r="R101" s="3"/>
      <c r="S101" s="3"/>
      <c r="T101" s="3"/>
      <c r="U101" s="3"/>
    </row>
    <row r="102" spans="2:21" ht="11.65" customHeight="1" x14ac:dyDescent="0.2">
      <c r="B102" s="32" t="s">
        <v>43</v>
      </c>
      <c r="C102" s="2"/>
      <c r="D102" s="3"/>
      <c r="E102" s="3"/>
      <c r="F102" s="3"/>
    </row>
    <row r="103" spans="2:21" ht="11.65" customHeight="1" x14ac:dyDescent="0.2">
      <c r="B103" s="56" t="s">
        <v>42</v>
      </c>
      <c r="D103" s="1" t="s">
        <v>135</v>
      </c>
    </row>
    <row r="104" spans="2:21" x14ac:dyDescent="0.2">
      <c r="B104" s="44" t="s">
        <v>58</v>
      </c>
      <c r="D104" s="3" t="s">
        <v>128</v>
      </c>
    </row>
    <row r="105" spans="2:21" ht="25.9" customHeight="1" x14ac:dyDescent="0.2">
      <c r="B105" s="43" t="s">
        <v>59</v>
      </c>
      <c r="C105" s="75"/>
      <c r="D105" s="83" t="s">
        <v>136</v>
      </c>
      <c r="E105" s="83"/>
      <c r="F105" s="83"/>
      <c r="G105" s="83"/>
      <c r="H105" s="83"/>
      <c r="I105" s="83"/>
      <c r="J105" s="83"/>
      <c r="K105" s="83"/>
      <c r="L105" s="83"/>
      <c r="M105" s="83"/>
      <c r="N105" s="83"/>
      <c r="O105" s="83"/>
      <c r="P105" s="83"/>
      <c r="Q105" s="83"/>
      <c r="R105" s="83"/>
      <c r="S105" s="83"/>
      <c r="T105" s="83"/>
    </row>
    <row r="106" spans="2:21" x14ac:dyDescent="0.2">
      <c r="B106" s="5"/>
      <c r="C106" s="3"/>
      <c r="D106" s="3"/>
    </row>
    <row r="107" spans="2:21" x14ac:dyDescent="0.2">
      <c r="B107" s="5"/>
      <c r="D107" s="3"/>
    </row>
  </sheetData>
  <mergeCells count="1">
    <mergeCell ref="D105:T105"/>
  </mergeCells>
  <pageMargins left="1.2" right="0.7" top="0.75" bottom="0.75" header="0.3" footer="0.3"/>
  <pageSetup scale="57" firstPageNumber="8" fitToHeight="2" orientation="landscape" blackAndWhite="1" useFirstPageNumber="1" r:id="rId1"/>
  <headerFooter alignWithMargins="0">
    <oddHeader>&amp;R&amp;"Arial,Regular"&amp;10Filed: 2025-02-28
EB-2025-0064
Phase 3 Exhibit 7
Tab 0
Schedule 1
Attachment 2
Page &amp;P of 21</oddHeader>
  </headerFooter>
  <rowBreaks count="1" manualBreakCount="1">
    <brk id="62" min="1" max="2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3CEC8-712E-4200-A40B-F8710CBA10FF}">
  <dimension ref="B2:S104"/>
  <sheetViews>
    <sheetView view="pageBreakPreview" topLeftCell="A74" zoomScaleNormal="70" zoomScaleSheetLayoutView="100" zoomScalePageLayoutView="80" workbookViewId="0">
      <selection activeCell="D102" sqref="D102"/>
    </sheetView>
  </sheetViews>
  <sheetFormatPr defaultRowHeight="12.75" x14ac:dyDescent="0.2"/>
  <cols>
    <col min="1" max="1" width="1.7109375" style="1" customWidth="1"/>
    <col min="2" max="2" width="4.7109375" style="6" customWidth="1"/>
    <col min="3" max="3" width="1.7109375" style="1" customWidth="1"/>
    <col min="4" max="4" width="29.7109375" style="1" customWidth="1"/>
    <col min="5" max="5" width="1.7109375" style="1" customWidth="1"/>
    <col min="6" max="6" width="14.7109375" style="1" customWidth="1"/>
    <col min="7" max="7" width="1.85546875" style="1" customWidth="1"/>
    <col min="8" max="8" width="14.7109375" style="1" customWidth="1"/>
    <col min="9" max="9" width="1.7109375" style="1" customWidth="1"/>
    <col min="10" max="10" width="14.7109375" style="1" customWidth="1"/>
    <col min="11" max="11" width="1.7109375" style="1" customWidth="1"/>
    <col min="12" max="12" width="14.7109375" style="1" customWidth="1"/>
    <col min="13" max="13" width="1.7109375" style="1" customWidth="1"/>
    <col min="14" max="14" width="15.28515625" style="1" customWidth="1"/>
    <col min="15" max="15" width="1.7109375" style="1" customWidth="1"/>
    <col min="16" max="16" width="14.7109375" style="1" customWidth="1"/>
    <col min="17" max="17" width="1.7109375" style="1" customWidth="1"/>
    <col min="18" max="18" width="14.7109375" style="1" customWidth="1"/>
    <col min="19" max="19" width="1.7109375" style="1" customWidth="1"/>
    <col min="20" max="201" width="8.85546875" style="1"/>
    <col min="202" max="202" width="4.5703125" style="1" customWidth="1"/>
    <col min="203" max="203" width="1" style="1" customWidth="1"/>
    <col min="204" max="204" width="18" style="1" customWidth="1"/>
    <col min="205" max="205" width="1.7109375" style="1" customWidth="1"/>
    <col min="206" max="206" width="12.5703125" style="1" customWidth="1"/>
    <col min="207" max="207" width="1.5703125" style="1" customWidth="1"/>
    <col min="208" max="208" width="9.5703125" style="1" customWidth="1"/>
    <col min="209" max="209" width="1.7109375" style="1" customWidth="1"/>
    <col min="210" max="210" width="11.7109375" style="1" customWidth="1"/>
    <col min="211" max="211" width="1.5703125" style="1" customWidth="1"/>
    <col min="212" max="212" width="10.28515625" style="1" customWidth="1"/>
    <col min="213" max="213" width="2" style="1" customWidth="1"/>
    <col min="214" max="214" width="9.5703125" style="1" customWidth="1"/>
    <col min="215" max="457" width="8.85546875" style="1"/>
    <col min="458" max="458" width="4.5703125" style="1" customWidth="1"/>
    <col min="459" max="459" width="1" style="1" customWidth="1"/>
    <col min="460" max="460" width="18" style="1" customWidth="1"/>
    <col min="461" max="461" width="1.7109375" style="1" customWidth="1"/>
    <col min="462" max="462" width="12.5703125" style="1" customWidth="1"/>
    <col min="463" max="463" width="1.5703125" style="1" customWidth="1"/>
    <col min="464" max="464" width="9.5703125" style="1" customWidth="1"/>
    <col min="465" max="465" width="1.7109375" style="1" customWidth="1"/>
    <col min="466" max="466" width="11.7109375" style="1" customWidth="1"/>
    <col min="467" max="467" width="1.5703125" style="1" customWidth="1"/>
    <col min="468" max="468" width="10.28515625" style="1" customWidth="1"/>
    <col min="469" max="469" width="2" style="1" customWidth="1"/>
    <col min="470" max="470" width="9.5703125" style="1" customWidth="1"/>
    <col min="471" max="713" width="8.85546875" style="1"/>
    <col min="714" max="714" width="4.5703125" style="1" customWidth="1"/>
    <col min="715" max="715" width="1" style="1" customWidth="1"/>
    <col min="716" max="716" width="18" style="1" customWidth="1"/>
    <col min="717" max="717" width="1.7109375" style="1" customWidth="1"/>
    <col min="718" max="718" width="12.5703125" style="1" customWidth="1"/>
    <col min="719" max="719" width="1.5703125" style="1" customWidth="1"/>
    <col min="720" max="720" width="9.5703125" style="1" customWidth="1"/>
    <col min="721" max="721" width="1.7109375" style="1" customWidth="1"/>
    <col min="722" max="722" width="11.7109375" style="1" customWidth="1"/>
    <col min="723" max="723" width="1.5703125" style="1" customWidth="1"/>
    <col min="724" max="724" width="10.28515625" style="1" customWidth="1"/>
    <col min="725" max="725" width="2" style="1" customWidth="1"/>
    <col min="726" max="726" width="9.5703125" style="1" customWidth="1"/>
    <col min="727" max="969" width="8.85546875" style="1"/>
    <col min="970" max="970" width="4.5703125" style="1" customWidth="1"/>
    <col min="971" max="971" width="1" style="1" customWidth="1"/>
    <col min="972" max="972" width="18" style="1" customWidth="1"/>
    <col min="973" max="973" width="1.7109375" style="1" customWidth="1"/>
    <col min="974" max="974" width="12.5703125" style="1" customWidth="1"/>
    <col min="975" max="975" width="1.5703125" style="1" customWidth="1"/>
    <col min="976" max="976" width="9.5703125" style="1" customWidth="1"/>
    <col min="977" max="977" width="1.7109375" style="1" customWidth="1"/>
    <col min="978" max="978" width="11.7109375" style="1" customWidth="1"/>
    <col min="979" max="979" width="1.5703125" style="1" customWidth="1"/>
    <col min="980" max="980" width="10.28515625" style="1" customWidth="1"/>
    <col min="981" max="981" width="2" style="1" customWidth="1"/>
    <col min="982" max="982" width="9.5703125" style="1" customWidth="1"/>
    <col min="983" max="1225" width="8.85546875" style="1"/>
    <col min="1226" max="1226" width="4.5703125" style="1" customWidth="1"/>
    <col min="1227" max="1227" width="1" style="1" customWidth="1"/>
    <col min="1228" max="1228" width="18" style="1" customWidth="1"/>
    <col min="1229" max="1229" width="1.7109375" style="1" customWidth="1"/>
    <col min="1230" max="1230" width="12.5703125" style="1" customWidth="1"/>
    <col min="1231" max="1231" width="1.5703125" style="1" customWidth="1"/>
    <col min="1232" max="1232" width="9.5703125" style="1" customWidth="1"/>
    <col min="1233" max="1233" width="1.7109375" style="1" customWidth="1"/>
    <col min="1234" max="1234" width="11.7109375" style="1" customWidth="1"/>
    <col min="1235" max="1235" width="1.5703125" style="1" customWidth="1"/>
    <col min="1236" max="1236" width="10.28515625" style="1" customWidth="1"/>
    <col min="1237" max="1237" width="2" style="1" customWidth="1"/>
    <col min="1238" max="1238" width="9.5703125" style="1" customWidth="1"/>
    <col min="1239" max="1481" width="8.85546875" style="1"/>
    <col min="1482" max="1482" width="4.5703125" style="1" customWidth="1"/>
    <col min="1483" max="1483" width="1" style="1" customWidth="1"/>
    <col min="1484" max="1484" width="18" style="1" customWidth="1"/>
    <col min="1485" max="1485" width="1.7109375" style="1" customWidth="1"/>
    <col min="1486" max="1486" width="12.5703125" style="1" customWidth="1"/>
    <col min="1487" max="1487" width="1.5703125" style="1" customWidth="1"/>
    <col min="1488" max="1488" width="9.5703125" style="1" customWidth="1"/>
    <col min="1489" max="1489" width="1.7109375" style="1" customWidth="1"/>
    <col min="1490" max="1490" width="11.7109375" style="1" customWidth="1"/>
    <col min="1491" max="1491" width="1.5703125" style="1" customWidth="1"/>
    <col min="1492" max="1492" width="10.28515625" style="1" customWidth="1"/>
    <col min="1493" max="1493" width="2" style="1" customWidth="1"/>
    <col min="1494" max="1494" width="9.5703125" style="1" customWidth="1"/>
    <col min="1495" max="1737" width="8.85546875" style="1"/>
    <col min="1738" max="1738" width="4.5703125" style="1" customWidth="1"/>
    <col min="1739" max="1739" width="1" style="1" customWidth="1"/>
    <col min="1740" max="1740" width="18" style="1" customWidth="1"/>
    <col min="1741" max="1741" width="1.7109375" style="1" customWidth="1"/>
    <col min="1742" max="1742" width="12.5703125" style="1" customWidth="1"/>
    <col min="1743" max="1743" width="1.5703125" style="1" customWidth="1"/>
    <col min="1744" max="1744" width="9.5703125" style="1" customWidth="1"/>
    <col min="1745" max="1745" width="1.7109375" style="1" customWidth="1"/>
    <col min="1746" max="1746" width="11.7109375" style="1" customWidth="1"/>
    <col min="1747" max="1747" width="1.5703125" style="1" customWidth="1"/>
    <col min="1748" max="1748" width="10.28515625" style="1" customWidth="1"/>
    <col min="1749" max="1749" width="2" style="1" customWidth="1"/>
    <col min="1750" max="1750" width="9.5703125" style="1" customWidth="1"/>
    <col min="1751" max="1993" width="8.85546875" style="1"/>
    <col min="1994" max="1994" width="4.5703125" style="1" customWidth="1"/>
    <col min="1995" max="1995" width="1" style="1" customWidth="1"/>
    <col min="1996" max="1996" width="18" style="1" customWidth="1"/>
    <col min="1997" max="1997" width="1.7109375" style="1" customWidth="1"/>
    <col min="1998" max="1998" width="12.5703125" style="1" customWidth="1"/>
    <col min="1999" max="1999" width="1.5703125" style="1" customWidth="1"/>
    <col min="2000" max="2000" width="9.5703125" style="1" customWidth="1"/>
    <col min="2001" max="2001" width="1.7109375" style="1" customWidth="1"/>
    <col min="2002" max="2002" width="11.7109375" style="1" customWidth="1"/>
    <col min="2003" max="2003" width="1.5703125" style="1" customWidth="1"/>
    <col min="2004" max="2004" width="10.28515625" style="1" customWidth="1"/>
    <col min="2005" max="2005" width="2" style="1" customWidth="1"/>
    <col min="2006" max="2006" width="9.5703125" style="1" customWidth="1"/>
    <col min="2007" max="2249" width="8.85546875" style="1"/>
    <col min="2250" max="2250" width="4.5703125" style="1" customWidth="1"/>
    <col min="2251" max="2251" width="1" style="1" customWidth="1"/>
    <col min="2252" max="2252" width="18" style="1" customWidth="1"/>
    <col min="2253" max="2253" width="1.7109375" style="1" customWidth="1"/>
    <col min="2254" max="2254" width="12.5703125" style="1" customWidth="1"/>
    <col min="2255" max="2255" width="1.5703125" style="1" customWidth="1"/>
    <col min="2256" max="2256" width="9.5703125" style="1" customWidth="1"/>
    <col min="2257" max="2257" width="1.7109375" style="1" customWidth="1"/>
    <col min="2258" max="2258" width="11.7109375" style="1" customWidth="1"/>
    <col min="2259" max="2259" width="1.5703125" style="1" customWidth="1"/>
    <col min="2260" max="2260" width="10.28515625" style="1" customWidth="1"/>
    <col min="2261" max="2261" width="2" style="1" customWidth="1"/>
    <col min="2262" max="2262" width="9.5703125" style="1" customWidth="1"/>
    <col min="2263" max="2505" width="8.85546875" style="1"/>
    <col min="2506" max="2506" width="4.5703125" style="1" customWidth="1"/>
    <col min="2507" max="2507" width="1" style="1" customWidth="1"/>
    <col min="2508" max="2508" width="18" style="1" customWidth="1"/>
    <col min="2509" max="2509" width="1.7109375" style="1" customWidth="1"/>
    <col min="2510" max="2510" width="12.5703125" style="1" customWidth="1"/>
    <col min="2511" max="2511" width="1.5703125" style="1" customWidth="1"/>
    <col min="2512" max="2512" width="9.5703125" style="1" customWidth="1"/>
    <col min="2513" max="2513" width="1.7109375" style="1" customWidth="1"/>
    <col min="2514" max="2514" width="11.7109375" style="1" customWidth="1"/>
    <col min="2515" max="2515" width="1.5703125" style="1" customWidth="1"/>
    <col min="2516" max="2516" width="10.28515625" style="1" customWidth="1"/>
    <col min="2517" max="2517" width="2" style="1" customWidth="1"/>
    <col min="2518" max="2518" width="9.5703125" style="1" customWidth="1"/>
    <col min="2519" max="2761" width="8.85546875" style="1"/>
    <col min="2762" max="2762" width="4.5703125" style="1" customWidth="1"/>
    <col min="2763" max="2763" width="1" style="1" customWidth="1"/>
    <col min="2764" max="2764" width="18" style="1" customWidth="1"/>
    <col min="2765" max="2765" width="1.7109375" style="1" customWidth="1"/>
    <col min="2766" max="2766" width="12.5703125" style="1" customWidth="1"/>
    <col min="2767" max="2767" width="1.5703125" style="1" customWidth="1"/>
    <col min="2768" max="2768" width="9.5703125" style="1" customWidth="1"/>
    <col min="2769" max="2769" width="1.7109375" style="1" customWidth="1"/>
    <col min="2770" max="2770" width="11.7109375" style="1" customWidth="1"/>
    <col min="2771" max="2771" width="1.5703125" style="1" customWidth="1"/>
    <col min="2772" max="2772" width="10.28515625" style="1" customWidth="1"/>
    <col min="2773" max="2773" width="2" style="1" customWidth="1"/>
    <col min="2774" max="2774" width="9.5703125" style="1" customWidth="1"/>
    <col min="2775" max="3017" width="8.85546875" style="1"/>
    <col min="3018" max="3018" width="4.5703125" style="1" customWidth="1"/>
    <col min="3019" max="3019" width="1" style="1" customWidth="1"/>
    <col min="3020" max="3020" width="18" style="1" customWidth="1"/>
    <col min="3021" max="3021" width="1.7109375" style="1" customWidth="1"/>
    <col min="3022" max="3022" width="12.5703125" style="1" customWidth="1"/>
    <col min="3023" max="3023" width="1.5703125" style="1" customWidth="1"/>
    <col min="3024" max="3024" width="9.5703125" style="1" customWidth="1"/>
    <col min="3025" max="3025" width="1.7109375" style="1" customWidth="1"/>
    <col min="3026" max="3026" width="11.7109375" style="1" customWidth="1"/>
    <col min="3027" max="3027" width="1.5703125" style="1" customWidth="1"/>
    <col min="3028" max="3028" width="10.28515625" style="1" customWidth="1"/>
    <col min="3029" max="3029" width="2" style="1" customWidth="1"/>
    <col min="3030" max="3030" width="9.5703125" style="1" customWidth="1"/>
    <col min="3031" max="3273" width="8.85546875" style="1"/>
    <col min="3274" max="3274" width="4.5703125" style="1" customWidth="1"/>
    <col min="3275" max="3275" width="1" style="1" customWidth="1"/>
    <col min="3276" max="3276" width="18" style="1" customWidth="1"/>
    <col min="3277" max="3277" width="1.7109375" style="1" customWidth="1"/>
    <col min="3278" max="3278" width="12.5703125" style="1" customWidth="1"/>
    <col min="3279" max="3279" width="1.5703125" style="1" customWidth="1"/>
    <col min="3280" max="3280" width="9.5703125" style="1" customWidth="1"/>
    <col min="3281" max="3281" width="1.7109375" style="1" customWidth="1"/>
    <col min="3282" max="3282" width="11.7109375" style="1" customWidth="1"/>
    <col min="3283" max="3283" width="1.5703125" style="1" customWidth="1"/>
    <col min="3284" max="3284" width="10.28515625" style="1" customWidth="1"/>
    <col min="3285" max="3285" width="2" style="1" customWidth="1"/>
    <col min="3286" max="3286" width="9.5703125" style="1" customWidth="1"/>
    <col min="3287" max="3529" width="8.85546875" style="1"/>
    <col min="3530" max="3530" width="4.5703125" style="1" customWidth="1"/>
    <col min="3531" max="3531" width="1" style="1" customWidth="1"/>
    <col min="3532" max="3532" width="18" style="1" customWidth="1"/>
    <col min="3533" max="3533" width="1.7109375" style="1" customWidth="1"/>
    <col min="3534" max="3534" width="12.5703125" style="1" customWidth="1"/>
    <col min="3535" max="3535" width="1.5703125" style="1" customWidth="1"/>
    <col min="3536" max="3536" width="9.5703125" style="1" customWidth="1"/>
    <col min="3537" max="3537" width="1.7109375" style="1" customWidth="1"/>
    <col min="3538" max="3538" width="11.7109375" style="1" customWidth="1"/>
    <col min="3539" max="3539" width="1.5703125" style="1" customWidth="1"/>
    <col min="3540" max="3540" width="10.28515625" style="1" customWidth="1"/>
    <col min="3541" max="3541" width="2" style="1" customWidth="1"/>
    <col min="3542" max="3542" width="9.5703125" style="1" customWidth="1"/>
    <col min="3543" max="3785" width="8.85546875" style="1"/>
    <col min="3786" max="3786" width="4.5703125" style="1" customWidth="1"/>
    <col min="3787" max="3787" width="1" style="1" customWidth="1"/>
    <col min="3788" max="3788" width="18" style="1" customWidth="1"/>
    <col min="3789" max="3789" width="1.7109375" style="1" customWidth="1"/>
    <col min="3790" max="3790" width="12.5703125" style="1" customWidth="1"/>
    <col min="3791" max="3791" width="1.5703125" style="1" customWidth="1"/>
    <col min="3792" max="3792" width="9.5703125" style="1" customWidth="1"/>
    <col min="3793" max="3793" width="1.7109375" style="1" customWidth="1"/>
    <col min="3794" max="3794" width="11.7109375" style="1" customWidth="1"/>
    <col min="3795" max="3795" width="1.5703125" style="1" customWidth="1"/>
    <col min="3796" max="3796" width="10.28515625" style="1" customWidth="1"/>
    <col min="3797" max="3797" width="2" style="1" customWidth="1"/>
    <col min="3798" max="3798" width="9.5703125" style="1" customWidth="1"/>
    <col min="3799" max="4041" width="8.85546875" style="1"/>
    <col min="4042" max="4042" width="4.5703125" style="1" customWidth="1"/>
    <col min="4043" max="4043" width="1" style="1" customWidth="1"/>
    <col min="4044" max="4044" width="18" style="1" customWidth="1"/>
    <col min="4045" max="4045" width="1.7109375" style="1" customWidth="1"/>
    <col min="4046" max="4046" width="12.5703125" style="1" customWidth="1"/>
    <col min="4047" max="4047" width="1.5703125" style="1" customWidth="1"/>
    <col min="4048" max="4048" width="9.5703125" style="1" customWidth="1"/>
    <col min="4049" max="4049" width="1.7109375" style="1" customWidth="1"/>
    <col min="4050" max="4050" width="11.7109375" style="1" customWidth="1"/>
    <col min="4051" max="4051" width="1.5703125" style="1" customWidth="1"/>
    <col min="4052" max="4052" width="10.28515625" style="1" customWidth="1"/>
    <col min="4053" max="4053" width="2" style="1" customWidth="1"/>
    <col min="4054" max="4054" width="9.5703125" style="1" customWidth="1"/>
    <col min="4055" max="4297" width="8.85546875" style="1"/>
    <col min="4298" max="4298" width="4.5703125" style="1" customWidth="1"/>
    <col min="4299" max="4299" width="1" style="1" customWidth="1"/>
    <col min="4300" max="4300" width="18" style="1" customWidth="1"/>
    <col min="4301" max="4301" width="1.7109375" style="1" customWidth="1"/>
    <col min="4302" max="4302" width="12.5703125" style="1" customWidth="1"/>
    <col min="4303" max="4303" width="1.5703125" style="1" customWidth="1"/>
    <col min="4304" max="4304" width="9.5703125" style="1" customWidth="1"/>
    <col min="4305" max="4305" width="1.7109375" style="1" customWidth="1"/>
    <col min="4306" max="4306" width="11.7109375" style="1" customWidth="1"/>
    <col min="4307" max="4307" width="1.5703125" style="1" customWidth="1"/>
    <col min="4308" max="4308" width="10.28515625" style="1" customWidth="1"/>
    <col min="4309" max="4309" width="2" style="1" customWidth="1"/>
    <col min="4310" max="4310" width="9.5703125" style="1" customWidth="1"/>
    <col min="4311" max="4553" width="8.85546875" style="1"/>
    <col min="4554" max="4554" width="4.5703125" style="1" customWidth="1"/>
    <col min="4555" max="4555" width="1" style="1" customWidth="1"/>
    <col min="4556" max="4556" width="18" style="1" customWidth="1"/>
    <col min="4557" max="4557" width="1.7109375" style="1" customWidth="1"/>
    <col min="4558" max="4558" width="12.5703125" style="1" customWidth="1"/>
    <col min="4559" max="4559" width="1.5703125" style="1" customWidth="1"/>
    <col min="4560" max="4560" width="9.5703125" style="1" customWidth="1"/>
    <col min="4561" max="4561" width="1.7109375" style="1" customWidth="1"/>
    <col min="4562" max="4562" width="11.7109375" style="1" customWidth="1"/>
    <col min="4563" max="4563" width="1.5703125" style="1" customWidth="1"/>
    <col min="4564" max="4564" width="10.28515625" style="1" customWidth="1"/>
    <col min="4565" max="4565" width="2" style="1" customWidth="1"/>
    <col min="4566" max="4566" width="9.5703125" style="1" customWidth="1"/>
    <col min="4567" max="4809" width="8.85546875" style="1"/>
    <col min="4810" max="4810" width="4.5703125" style="1" customWidth="1"/>
    <col min="4811" max="4811" width="1" style="1" customWidth="1"/>
    <col min="4812" max="4812" width="18" style="1" customWidth="1"/>
    <col min="4813" max="4813" width="1.7109375" style="1" customWidth="1"/>
    <col min="4814" max="4814" width="12.5703125" style="1" customWidth="1"/>
    <col min="4815" max="4815" width="1.5703125" style="1" customWidth="1"/>
    <col min="4816" max="4816" width="9.5703125" style="1" customWidth="1"/>
    <col min="4817" max="4817" width="1.7109375" style="1" customWidth="1"/>
    <col min="4818" max="4818" width="11.7109375" style="1" customWidth="1"/>
    <col min="4819" max="4819" width="1.5703125" style="1" customWidth="1"/>
    <col min="4820" max="4820" width="10.28515625" style="1" customWidth="1"/>
    <col min="4821" max="4821" width="2" style="1" customWidth="1"/>
    <col min="4822" max="4822" width="9.5703125" style="1" customWidth="1"/>
    <col min="4823" max="5065" width="8.85546875" style="1"/>
    <col min="5066" max="5066" width="4.5703125" style="1" customWidth="1"/>
    <col min="5067" max="5067" width="1" style="1" customWidth="1"/>
    <col min="5068" max="5068" width="18" style="1" customWidth="1"/>
    <col min="5069" max="5069" width="1.7109375" style="1" customWidth="1"/>
    <col min="5070" max="5070" width="12.5703125" style="1" customWidth="1"/>
    <col min="5071" max="5071" width="1.5703125" style="1" customWidth="1"/>
    <col min="5072" max="5072" width="9.5703125" style="1" customWidth="1"/>
    <col min="5073" max="5073" width="1.7109375" style="1" customWidth="1"/>
    <col min="5074" max="5074" width="11.7109375" style="1" customWidth="1"/>
    <col min="5075" max="5075" width="1.5703125" style="1" customWidth="1"/>
    <col min="5076" max="5076" width="10.28515625" style="1" customWidth="1"/>
    <col min="5077" max="5077" width="2" style="1" customWidth="1"/>
    <col min="5078" max="5078" width="9.5703125" style="1" customWidth="1"/>
    <col min="5079" max="5321" width="8.85546875" style="1"/>
    <col min="5322" max="5322" width="4.5703125" style="1" customWidth="1"/>
    <col min="5323" max="5323" width="1" style="1" customWidth="1"/>
    <col min="5324" max="5324" width="18" style="1" customWidth="1"/>
    <col min="5325" max="5325" width="1.7109375" style="1" customWidth="1"/>
    <col min="5326" max="5326" width="12.5703125" style="1" customWidth="1"/>
    <col min="5327" max="5327" width="1.5703125" style="1" customWidth="1"/>
    <col min="5328" max="5328" width="9.5703125" style="1" customWidth="1"/>
    <col min="5329" max="5329" width="1.7109375" style="1" customWidth="1"/>
    <col min="5330" max="5330" width="11.7109375" style="1" customWidth="1"/>
    <col min="5331" max="5331" width="1.5703125" style="1" customWidth="1"/>
    <col min="5332" max="5332" width="10.28515625" style="1" customWidth="1"/>
    <col min="5333" max="5333" width="2" style="1" customWidth="1"/>
    <col min="5334" max="5334" width="9.5703125" style="1" customWidth="1"/>
    <col min="5335" max="5577" width="8.85546875" style="1"/>
    <col min="5578" max="5578" width="4.5703125" style="1" customWidth="1"/>
    <col min="5579" max="5579" width="1" style="1" customWidth="1"/>
    <col min="5580" max="5580" width="18" style="1" customWidth="1"/>
    <col min="5581" max="5581" width="1.7109375" style="1" customWidth="1"/>
    <col min="5582" max="5582" width="12.5703125" style="1" customWidth="1"/>
    <col min="5583" max="5583" width="1.5703125" style="1" customWidth="1"/>
    <col min="5584" max="5584" width="9.5703125" style="1" customWidth="1"/>
    <col min="5585" max="5585" width="1.7109375" style="1" customWidth="1"/>
    <col min="5586" max="5586" width="11.7109375" style="1" customWidth="1"/>
    <col min="5587" max="5587" width="1.5703125" style="1" customWidth="1"/>
    <col min="5588" max="5588" width="10.28515625" style="1" customWidth="1"/>
    <col min="5589" max="5589" width="2" style="1" customWidth="1"/>
    <col min="5590" max="5590" width="9.5703125" style="1" customWidth="1"/>
    <col min="5591" max="5833" width="8.85546875" style="1"/>
    <col min="5834" max="5834" width="4.5703125" style="1" customWidth="1"/>
    <col min="5835" max="5835" width="1" style="1" customWidth="1"/>
    <col min="5836" max="5836" width="18" style="1" customWidth="1"/>
    <col min="5837" max="5837" width="1.7109375" style="1" customWidth="1"/>
    <col min="5838" max="5838" width="12.5703125" style="1" customWidth="1"/>
    <col min="5839" max="5839" width="1.5703125" style="1" customWidth="1"/>
    <col min="5840" max="5840" width="9.5703125" style="1" customWidth="1"/>
    <col min="5841" max="5841" width="1.7109375" style="1" customWidth="1"/>
    <col min="5842" max="5842" width="11.7109375" style="1" customWidth="1"/>
    <col min="5843" max="5843" width="1.5703125" style="1" customWidth="1"/>
    <col min="5844" max="5844" width="10.28515625" style="1" customWidth="1"/>
    <col min="5845" max="5845" width="2" style="1" customWidth="1"/>
    <col min="5846" max="5846" width="9.5703125" style="1" customWidth="1"/>
    <col min="5847" max="6089" width="8.85546875" style="1"/>
    <col min="6090" max="6090" width="4.5703125" style="1" customWidth="1"/>
    <col min="6091" max="6091" width="1" style="1" customWidth="1"/>
    <col min="6092" max="6092" width="18" style="1" customWidth="1"/>
    <col min="6093" max="6093" width="1.7109375" style="1" customWidth="1"/>
    <col min="6094" max="6094" width="12.5703125" style="1" customWidth="1"/>
    <col min="6095" max="6095" width="1.5703125" style="1" customWidth="1"/>
    <col min="6096" max="6096" width="9.5703125" style="1" customWidth="1"/>
    <col min="6097" max="6097" width="1.7109375" style="1" customWidth="1"/>
    <col min="6098" max="6098" width="11.7109375" style="1" customWidth="1"/>
    <col min="6099" max="6099" width="1.5703125" style="1" customWidth="1"/>
    <col min="6100" max="6100" width="10.28515625" style="1" customWidth="1"/>
    <col min="6101" max="6101" width="2" style="1" customWidth="1"/>
    <col min="6102" max="6102" width="9.5703125" style="1" customWidth="1"/>
    <col min="6103" max="6345" width="8.85546875" style="1"/>
    <col min="6346" max="6346" width="4.5703125" style="1" customWidth="1"/>
    <col min="6347" max="6347" width="1" style="1" customWidth="1"/>
    <col min="6348" max="6348" width="18" style="1" customWidth="1"/>
    <col min="6349" max="6349" width="1.7109375" style="1" customWidth="1"/>
    <col min="6350" max="6350" width="12.5703125" style="1" customWidth="1"/>
    <col min="6351" max="6351" width="1.5703125" style="1" customWidth="1"/>
    <col min="6352" max="6352" width="9.5703125" style="1" customWidth="1"/>
    <col min="6353" max="6353" width="1.7109375" style="1" customWidth="1"/>
    <col min="6354" max="6354" width="11.7109375" style="1" customWidth="1"/>
    <col min="6355" max="6355" width="1.5703125" style="1" customWidth="1"/>
    <col min="6356" max="6356" width="10.28515625" style="1" customWidth="1"/>
    <col min="6357" max="6357" width="2" style="1" customWidth="1"/>
    <col min="6358" max="6358" width="9.5703125" style="1" customWidth="1"/>
    <col min="6359" max="6601" width="8.85546875" style="1"/>
    <col min="6602" max="6602" width="4.5703125" style="1" customWidth="1"/>
    <col min="6603" max="6603" width="1" style="1" customWidth="1"/>
    <col min="6604" max="6604" width="18" style="1" customWidth="1"/>
    <col min="6605" max="6605" width="1.7109375" style="1" customWidth="1"/>
    <col min="6606" max="6606" width="12.5703125" style="1" customWidth="1"/>
    <col min="6607" max="6607" width="1.5703125" style="1" customWidth="1"/>
    <col min="6608" max="6608" width="9.5703125" style="1" customWidth="1"/>
    <col min="6609" max="6609" width="1.7109375" style="1" customWidth="1"/>
    <col min="6610" max="6610" width="11.7109375" style="1" customWidth="1"/>
    <col min="6611" max="6611" width="1.5703125" style="1" customWidth="1"/>
    <col min="6612" max="6612" width="10.28515625" style="1" customWidth="1"/>
    <col min="6613" max="6613" width="2" style="1" customWidth="1"/>
    <col min="6614" max="6614" width="9.5703125" style="1" customWidth="1"/>
    <col min="6615" max="6857" width="8.85546875" style="1"/>
    <col min="6858" max="6858" width="4.5703125" style="1" customWidth="1"/>
    <col min="6859" max="6859" width="1" style="1" customWidth="1"/>
    <col min="6860" max="6860" width="18" style="1" customWidth="1"/>
    <col min="6861" max="6861" width="1.7109375" style="1" customWidth="1"/>
    <col min="6862" max="6862" width="12.5703125" style="1" customWidth="1"/>
    <col min="6863" max="6863" width="1.5703125" style="1" customWidth="1"/>
    <col min="6864" max="6864" width="9.5703125" style="1" customWidth="1"/>
    <col min="6865" max="6865" width="1.7109375" style="1" customWidth="1"/>
    <col min="6866" max="6866" width="11.7109375" style="1" customWidth="1"/>
    <col min="6867" max="6867" width="1.5703125" style="1" customWidth="1"/>
    <col min="6868" max="6868" width="10.28515625" style="1" customWidth="1"/>
    <col min="6869" max="6869" width="2" style="1" customWidth="1"/>
    <col min="6870" max="6870" width="9.5703125" style="1" customWidth="1"/>
    <col min="6871" max="7113" width="8.85546875" style="1"/>
    <col min="7114" max="7114" width="4.5703125" style="1" customWidth="1"/>
    <col min="7115" max="7115" width="1" style="1" customWidth="1"/>
    <col min="7116" max="7116" width="18" style="1" customWidth="1"/>
    <col min="7117" max="7117" width="1.7109375" style="1" customWidth="1"/>
    <col min="7118" max="7118" width="12.5703125" style="1" customWidth="1"/>
    <col min="7119" max="7119" width="1.5703125" style="1" customWidth="1"/>
    <col min="7120" max="7120" width="9.5703125" style="1" customWidth="1"/>
    <col min="7121" max="7121" width="1.7109375" style="1" customWidth="1"/>
    <col min="7122" max="7122" width="11.7109375" style="1" customWidth="1"/>
    <col min="7123" max="7123" width="1.5703125" style="1" customWidth="1"/>
    <col min="7124" max="7124" width="10.28515625" style="1" customWidth="1"/>
    <col min="7125" max="7125" width="2" style="1" customWidth="1"/>
    <col min="7126" max="7126" width="9.5703125" style="1" customWidth="1"/>
    <col min="7127" max="7369" width="8.85546875" style="1"/>
    <col min="7370" max="7370" width="4.5703125" style="1" customWidth="1"/>
    <col min="7371" max="7371" width="1" style="1" customWidth="1"/>
    <col min="7372" max="7372" width="18" style="1" customWidth="1"/>
    <col min="7373" max="7373" width="1.7109375" style="1" customWidth="1"/>
    <col min="7374" max="7374" width="12.5703125" style="1" customWidth="1"/>
    <col min="7375" max="7375" width="1.5703125" style="1" customWidth="1"/>
    <col min="7376" max="7376" width="9.5703125" style="1" customWidth="1"/>
    <col min="7377" max="7377" width="1.7109375" style="1" customWidth="1"/>
    <col min="7378" max="7378" width="11.7109375" style="1" customWidth="1"/>
    <col min="7379" max="7379" width="1.5703125" style="1" customWidth="1"/>
    <col min="7380" max="7380" width="10.28515625" style="1" customWidth="1"/>
    <col min="7381" max="7381" width="2" style="1" customWidth="1"/>
    <col min="7382" max="7382" width="9.5703125" style="1" customWidth="1"/>
    <col min="7383" max="7625" width="8.85546875" style="1"/>
    <col min="7626" max="7626" width="4.5703125" style="1" customWidth="1"/>
    <col min="7627" max="7627" width="1" style="1" customWidth="1"/>
    <col min="7628" max="7628" width="18" style="1" customWidth="1"/>
    <col min="7629" max="7629" width="1.7109375" style="1" customWidth="1"/>
    <col min="7630" max="7630" width="12.5703125" style="1" customWidth="1"/>
    <col min="7631" max="7631" width="1.5703125" style="1" customWidth="1"/>
    <col min="7632" max="7632" width="9.5703125" style="1" customWidth="1"/>
    <col min="7633" max="7633" width="1.7109375" style="1" customWidth="1"/>
    <col min="7634" max="7634" width="11.7109375" style="1" customWidth="1"/>
    <col min="7635" max="7635" width="1.5703125" style="1" customWidth="1"/>
    <col min="7636" max="7636" width="10.28515625" style="1" customWidth="1"/>
    <col min="7637" max="7637" width="2" style="1" customWidth="1"/>
    <col min="7638" max="7638" width="9.5703125" style="1" customWidth="1"/>
    <col min="7639" max="7881" width="8.85546875" style="1"/>
    <col min="7882" max="7882" width="4.5703125" style="1" customWidth="1"/>
    <col min="7883" max="7883" width="1" style="1" customWidth="1"/>
    <col min="7884" max="7884" width="18" style="1" customWidth="1"/>
    <col min="7885" max="7885" width="1.7109375" style="1" customWidth="1"/>
    <col min="7886" max="7886" width="12.5703125" style="1" customWidth="1"/>
    <col min="7887" max="7887" width="1.5703125" style="1" customWidth="1"/>
    <col min="7888" max="7888" width="9.5703125" style="1" customWidth="1"/>
    <col min="7889" max="7889" width="1.7109375" style="1" customWidth="1"/>
    <col min="7890" max="7890" width="11.7109375" style="1" customWidth="1"/>
    <col min="7891" max="7891" width="1.5703125" style="1" customWidth="1"/>
    <col min="7892" max="7892" width="10.28515625" style="1" customWidth="1"/>
    <col min="7893" max="7893" width="2" style="1" customWidth="1"/>
    <col min="7894" max="7894" width="9.5703125" style="1" customWidth="1"/>
    <col min="7895" max="8137" width="8.85546875" style="1"/>
    <col min="8138" max="8138" width="4.5703125" style="1" customWidth="1"/>
    <col min="8139" max="8139" width="1" style="1" customWidth="1"/>
    <col min="8140" max="8140" width="18" style="1" customWidth="1"/>
    <col min="8141" max="8141" width="1.7109375" style="1" customWidth="1"/>
    <col min="8142" max="8142" width="12.5703125" style="1" customWidth="1"/>
    <col min="8143" max="8143" width="1.5703125" style="1" customWidth="1"/>
    <col min="8144" max="8144" width="9.5703125" style="1" customWidth="1"/>
    <col min="8145" max="8145" width="1.7109375" style="1" customWidth="1"/>
    <col min="8146" max="8146" width="11.7109375" style="1" customWidth="1"/>
    <col min="8147" max="8147" width="1.5703125" style="1" customWidth="1"/>
    <col min="8148" max="8148" width="10.28515625" style="1" customWidth="1"/>
    <col min="8149" max="8149" width="2" style="1" customWidth="1"/>
    <col min="8150" max="8150" width="9.5703125" style="1" customWidth="1"/>
    <col min="8151" max="8393" width="8.85546875" style="1"/>
    <col min="8394" max="8394" width="4.5703125" style="1" customWidth="1"/>
    <col min="8395" max="8395" width="1" style="1" customWidth="1"/>
    <col min="8396" max="8396" width="18" style="1" customWidth="1"/>
    <col min="8397" max="8397" width="1.7109375" style="1" customWidth="1"/>
    <col min="8398" max="8398" width="12.5703125" style="1" customWidth="1"/>
    <col min="8399" max="8399" width="1.5703125" style="1" customWidth="1"/>
    <col min="8400" max="8400" width="9.5703125" style="1" customWidth="1"/>
    <col min="8401" max="8401" width="1.7109375" style="1" customWidth="1"/>
    <col min="8402" max="8402" width="11.7109375" style="1" customWidth="1"/>
    <col min="8403" max="8403" width="1.5703125" style="1" customWidth="1"/>
    <col min="8404" max="8404" width="10.28515625" style="1" customWidth="1"/>
    <col min="8405" max="8405" width="2" style="1" customWidth="1"/>
    <col min="8406" max="8406" width="9.5703125" style="1" customWidth="1"/>
    <col min="8407" max="8649" width="8.85546875" style="1"/>
    <col min="8650" max="8650" width="4.5703125" style="1" customWidth="1"/>
    <col min="8651" max="8651" width="1" style="1" customWidth="1"/>
    <col min="8652" max="8652" width="18" style="1" customWidth="1"/>
    <col min="8653" max="8653" width="1.7109375" style="1" customWidth="1"/>
    <col min="8654" max="8654" width="12.5703125" style="1" customWidth="1"/>
    <col min="8655" max="8655" width="1.5703125" style="1" customWidth="1"/>
    <col min="8656" max="8656" width="9.5703125" style="1" customWidth="1"/>
    <col min="8657" max="8657" width="1.7109375" style="1" customWidth="1"/>
    <col min="8658" max="8658" width="11.7109375" style="1" customWidth="1"/>
    <col min="8659" max="8659" width="1.5703125" style="1" customWidth="1"/>
    <col min="8660" max="8660" width="10.28515625" style="1" customWidth="1"/>
    <col min="8661" max="8661" width="2" style="1" customWidth="1"/>
    <col min="8662" max="8662" width="9.5703125" style="1" customWidth="1"/>
    <col min="8663" max="8905" width="8.85546875" style="1"/>
    <col min="8906" max="8906" width="4.5703125" style="1" customWidth="1"/>
    <col min="8907" max="8907" width="1" style="1" customWidth="1"/>
    <col min="8908" max="8908" width="18" style="1" customWidth="1"/>
    <col min="8909" max="8909" width="1.7109375" style="1" customWidth="1"/>
    <col min="8910" max="8910" width="12.5703125" style="1" customWidth="1"/>
    <col min="8911" max="8911" width="1.5703125" style="1" customWidth="1"/>
    <col min="8912" max="8912" width="9.5703125" style="1" customWidth="1"/>
    <col min="8913" max="8913" width="1.7109375" style="1" customWidth="1"/>
    <col min="8914" max="8914" width="11.7109375" style="1" customWidth="1"/>
    <col min="8915" max="8915" width="1.5703125" style="1" customWidth="1"/>
    <col min="8916" max="8916" width="10.28515625" style="1" customWidth="1"/>
    <col min="8917" max="8917" width="2" style="1" customWidth="1"/>
    <col min="8918" max="8918" width="9.5703125" style="1" customWidth="1"/>
    <col min="8919" max="9161" width="8.85546875" style="1"/>
    <col min="9162" max="9162" width="4.5703125" style="1" customWidth="1"/>
    <col min="9163" max="9163" width="1" style="1" customWidth="1"/>
    <col min="9164" max="9164" width="18" style="1" customWidth="1"/>
    <col min="9165" max="9165" width="1.7109375" style="1" customWidth="1"/>
    <col min="9166" max="9166" width="12.5703125" style="1" customWidth="1"/>
    <col min="9167" max="9167" width="1.5703125" style="1" customWidth="1"/>
    <col min="9168" max="9168" width="9.5703125" style="1" customWidth="1"/>
    <col min="9169" max="9169" width="1.7109375" style="1" customWidth="1"/>
    <col min="9170" max="9170" width="11.7109375" style="1" customWidth="1"/>
    <col min="9171" max="9171" width="1.5703125" style="1" customWidth="1"/>
    <col min="9172" max="9172" width="10.28515625" style="1" customWidth="1"/>
    <col min="9173" max="9173" width="2" style="1" customWidth="1"/>
    <col min="9174" max="9174" width="9.5703125" style="1" customWidth="1"/>
    <col min="9175" max="9417" width="8.85546875" style="1"/>
    <col min="9418" max="9418" width="4.5703125" style="1" customWidth="1"/>
    <col min="9419" max="9419" width="1" style="1" customWidth="1"/>
    <col min="9420" max="9420" width="18" style="1" customWidth="1"/>
    <col min="9421" max="9421" width="1.7109375" style="1" customWidth="1"/>
    <col min="9422" max="9422" width="12.5703125" style="1" customWidth="1"/>
    <col min="9423" max="9423" width="1.5703125" style="1" customWidth="1"/>
    <col min="9424" max="9424" width="9.5703125" style="1" customWidth="1"/>
    <col min="9425" max="9425" width="1.7109375" style="1" customWidth="1"/>
    <col min="9426" max="9426" width="11.7109375" style="1" customWidth="1"/>
    <col min="9427" max="9427" width="1.5703125" style="1" customWidth="1"/>
    <col min="9428" max="9428" width="10.28515625" style="1" customWidth="1"/>
    <col min="9429" max="9429" width="2" style="1" customWidth="1"/>
    <col min="9430" max="9430" width="9.5703125" style="1" customWidth="1"/>
    <col min="9431" max="9673" width="8.85546875" style="1"/>
    <col min="9674" max="9674" width="4.5703125" style="1" customWidth="1"/>
    <col min="9675" max="9675" width="1" style="1" customWidth="1"/>
    <col min="9676" max="9676" width="18" style="1" customWidth="1"/>
    <col min="9677" max="9677" width="1.7109375" style="1" customWidth="1"/>
    <col min="9678" max="9678" width="12.5703125" style="1" customWidth="1"/>
    <col min="9679" max="9679" width="1.5703125" style="1" customWidth="1"/>
    <col min="9680" max="9680" width="9.5703125" style="1" customWidth="1"/>
    <col min="9681" max="9681" width="1.7109375" style="1" customWidth="1"/>
    <col min="9682" max="9682" width="11.7109375" style="1" customWidth="1"/>
    <col min="9683" max="9683" width="1.5703125" style="1" customWidth="1"/>
    <col min="9684" max="9684" width="10.28515625" style="1" customWidth="1"/>
    <col min="9685" max="9685" width="2" style="1" customWidth="1"/>
    <col min="9686" max="9686" width="9.5703125" style="1" customWidth="1"/>
    <col min="9687" max="9929" width="8.85546875" style="1"/>
    <col min="9930" max="9930" width="4.5703125" style="1" customWidth="1"/>
    <col min="9931" max="9931" width="1" style="1" customWidth="1"/>
    <col min="9932" max="9932" width="18" style="1" customWidth="1"/>
    <col min="9933" max="9933" width="1.7109375" style="1" customWidth="1"/>
    <col min="9934" max="9934" width="12.5703125" style="1" customWidth="1"/>
    <col min="9935" max="9935" width="1.5703125" style="1" customWidth="1"/>
    <col min="9936" max="9936" width="9.5703125" style="1" customWidth="1"/>
    <col min="9937" max="9937" width="1.7109375" style="1" customWidth="1"/>
    <col min="9938" max="9938" width="11.7109375" style="1" customWidth="1"/>
    <col min="9939" max="9939" width="1.5703125" style="1" customWidth="1"/>
    <col min="9940" max="9940" width="10.28515625" style="1" customWidth="1"/>
    <col min="9941" max="9941" width="2" style="1" customWidth="1"/>
    <col min="9942" max="9942" width="9.5703125" style="1" customWidth="1"/>
    <col min="9943" max="10185" width="8.85546875" style="1"/>
    <col min="10186" max="10186" width="4.5703125" style="1" customWidth="1"/>
    <col min="10187" max="10187" width="1" style="1" customWidth="1"/>
    <col min="10188" max="10188" width="18" style="1" customWidth="1"/>
    <col min="10189" max="10189" width="1.7109375" style="1" customWidth="1"/>
    <col min="10190" max="10190" width="12.5703125" style="1" customWidth="1"/>
    <col min="10191" max="10191" width="1.5703125" style="1" customWidth="1"/>
    <col min="10192" max="10192" width="9.5703125" style="1" customWidth="1"/>
    <col min="10193" max="10193" width="1.7109375" style="1" customWidth="1"/>
    <col min="10194" max="10194" width="11.7109375" style="1" customWidth="1"/>
    <col min="10195" max="10195" width="1.5703125" style="1" customWidth="1"/>
    <col min="10196" max="10196" width="10.28515625" style="1" customWidth="1"/>
    <col min="10197" max="10197" width="2" style="1" customWidth="1"/>
    <col min="10198" max="10198" width="9.5703125" style="1" customWidth="1"/>
    <col min="10199" max="10441" width="8.85546875" style="1"/>
    <col min="10442" max="10442" width="4.5703125" style="1" customWidth="1"/>
    <col min="10443" max="10443" width="1" style="1" customWidth="1"/>
    <col min="10444" max="10444" width="18" style="1" customWidth="1"/>
    <col min="10445" max="10445" width="1.7109375" style="1" customWidth="1"/>
    <col min="10446" max="10446" width="12.5703125" style="1" customWidth="1"/>
    <col min="10447" max="10447" width="1.5703125" style="1" customWidth="1"/>
    <col min="10448" max="10448" width="9.5703125" style="1" customWidth="1"/>
    <col min="10449" max="10449" width="1.7109375" style="1" customWidth="1"/>
    <col min="10450" max="10450" width="11.7109375" style="1" customWidth="1"/>
    <col min="10451" max="10451" width="1.5703125" style="1" customWidth="1"/>
    <col min="10452" max="10452" width="10.28515625" style="1" customWidth="1"/>
    <col min="10453" max="10453" width="2" style="1" customWidth="1"/>
    <col min="10454" max="10454" width="9.5703125" style="1" customWidth="1"/>
    <col min="10455" max="10697" width="8.85546875" style="1"/>
    <col min="10698" max="10698" width="4.5703125" style="1" customWidth="1"/>
    <col min="10699" max="10699" width="1" style="1" customWidth="1"/>
    <col min="10700" max="10700" width="18" style="1" customWidth="1"/>
    <col min="10701" max="10701" width="1.7109375" style="1" customWidth="1"/>
    <col min="10702" max="10702" width="12.5703125" style="1" customWidth="1"/>
    <col min="10703" max="10703" width="1.5703125" style="1" customWidth="1"/>
    <col min="10704" max="10704" width="9.5703125" style="1" customWidth="1"/>
    <col min="10705" max="10705" width="1.7109375" style="1" customWidth="1"/>
    <col min="10706" max="10706" width="11.7109375" style="1" customWidth="1"/>
    <col min="10707" max="10707" width="1.5703125" style="1" customWidth="1"/>
    <col min="10708" max="10708" width="10.28515625" style="1" customWidth="1"/>
    <col min="10709" max="10709" width="2" style="1" customWidth="1"/>
    <col min="10710" max="10710" width="9.5703125" style="1" customWidth="1"/>
    <col min="10711" max="10953" width="8.85546875" style="1"/>
    <col min="10954" max="10954" width="4.5703125" style="1" customWidth="1"/>
    <col min="10955" max="10955" width="1" style="1" customWidth="1"/>
    <col min="10956" max="10956" width="18" style="1" customWidth="1"/>
    <col min="10957" max="10957" width="1.7109375" style="1" customWidth="1"/>
    <col min="10958" max="10958" width="12.5703125" style="1" customWidth="1"/>
    <col min="10959" max="10959" width="1.5703125" style="1" customWidth="1"/>
    <col min="10960" max="10960" width="9.5703125" style="1" customWidth="1"/>
    <col min="10961" max="10961" width="1.7109375" style="1" customWidth="1"/>
    <col min="10962" max="10962" width="11.7109375" style="1" customWidth="1"/>
    <col min="10963" max="10963" width="1.5703125" style="1" customWidth="1"/>
    <col min="10964" max="10964" width="10.28515625" style="1" customWidth="1"/>
    <col min="10965" max="10965" width="2" style="1" customWidth="1"/>
    <col min="10966" max="10966" width="9.5703125" style="1" customWidth="1"/>
    <col min="10967" max="11209" width="8.85546875" style="1"/>
    <col min="11210" max="11210" width="4.5703125" style="1" customWidth="1"/>
    <col min="11211" max="11211" width="1" style="1" customWidth="1"/>
    <col min="11212" max="11212" width="18" style="1" customWidth="1"/>
    <col min="11213" max="11213" width="1.7109375" style="1" customWidth="1"/>
    <col min="11214" max="11214" width="12.5703125" style="1" customWidth="1"/>
    <col min="11215" max="11215" width="1.5703125" style="1" customWidth="1"/>
    <col min="11216" max="11216" width="9.5703125" style="1" customWidth="1"/>
    <col min="11217" max="11217" width="1.7109375" style="1" customWidth="1"/>
    <col min="11218" max="11218" width="11.7109375" style="1" customWidth="1"/>
    <col min="11219" max="11219" width="1.5703125" style="1" customWidth="1"/>
    <col min="11220" max="11220" width="10.28515625" style="1" customWidth="1"/>
    <col min="11221" max="11221" width="2" style="1" customWidth="1"/>
    <col min="11222" max="11222" width="9.5703125" style="1" customWidth="1"/>
    <col min="11223" max="11465" width="8.85546875" style="1"/>
    <col min="11466" max="11466" width="4.5703125" style="1" customWidth="1"/>
    <col min="11467" max="11467" width="1" style="1" customWidth="1"/>
    <col min="11468" max="11468" width="18" style="1" customWidth="1"/>
    <col min="11469" max="11469" width="1.7109375" style="1" customWidth="1"/>
    <col min="11470" max="11470" width="12.5703125" style="1" customWidth="1"/>
    <col min="11471" max="11471" width="1.5703125" style="1" customWidth="1"/>
    <col min="11472" max="11472" width="9.5703125" style="1" customWidth="1"/>
    <col min="11473" max="11473" width="1.7109375" style="1" customWidth="1"/>
    <col min="11474" max="11474" width="11.7109375" style="1" customWidth="1"/>
    <col min="11475" max="11475" width="1.5703125" style="1" customWidth="1"/>
    <col min="11476" max="11476" width="10.28515625" style="1" customWidth="1"/>
    <col min="11477" max="11477" width="2" style="1" customWidth="1"/>
    <col min="11478" max="11478" width="9.5703125" style="1" customWidth="1"/>
    <col min="11479" max="11721" width="8.85546875" style="1"/>
    <col min="11722" max="11722" width="4.5703125" style="1" customWidth="1"/>
    <col min="11723" max="11723" width="1" style="1" customWidth="1"/>
    <col min="11724" max="11724" width="18" style="1" customWidth="1"/>
    <col min="11725" max="11725" width="1.7109375" style="1" customWidth="1"/>
    <col min="11726" max="11726" width="12.5703125" style="1" customWidth="1"/>
    <col min="11727" max="11727" width="1.5703125" style="1" customWidth="1"/>
    <col min="11728" max="11728" width="9.5703125" style="1" customWidth="1"/>
    <col min="11729" max="11729" width="1.7109375" style="1" customWidth="1"/>
    <col min="11730" max="11730" width="11.7109375" style="1" customWidth="1"/>
    <col min="11731" max="11731" width="1.5703125" style="1" customWidth="1"/>
    <col min="11732" max="11732" width="10.28515625" style="1" customWidth="1"/>
    <col min="11733" max="11733" width="2" style="1" customWidth="1"/>
    <col min="11734" max="11734" width="9.5703125" style="1" customWidth="1"/>
    <col min="11735" max="11977" width="8.85546875" style="1"/>
    <col min="11978" max="11978" width="4.5703125" style="1" customWidth="1"/>
    <col min="11979" max="11979" width="1" style="1" customWidth="1"/>
    <col min="11980" max="11980" width="18" style="1" customWidth="1"/>
    <col min="11981" max="11981" width="1.7109375" style="1" customWidth="1"/>
    <col min="11982" max="11982" width="12.5703125" style="1" customWidth="1"/>
    <col min="11983" max="11983" width="1.5703125" style="1" customWidth="1"/>
    <col min="11984" max="11984" width="9.5703125" style="1" customWidth="1"/>
    <col min="11985" max="11985" width="1.7109375" style="1" customWidth="1"/>
    <col min="11986" max="11986" width="11.7109375" style="1" customWidth="1"/>
    <col min="11987" max="11987" width="1.5703125" style="1" customWidth="1"/>
    <col min="11988" max="11988" width="10.28515625" style="1" customWidth="1"/>
    <col min="11989" max="11989" width="2" style="1" customWidth="1"/>
    <col min="11990" max="11990" width="9.5703125" style="1" customWidth="1"/>
    <col min="11991" max="12233" width="8.85546875" style="1"/>
    <col min="12234" max="12234" width="4.5703125" style="1" customWidth="1"/>
    <col min="12235" max="12235" width="1" style="1" customWidth="1"/>
    <col min="12236" max="12236" width="18" style="1" customWidth="1"/>
    <col min="12237" max="12237" width="1.7109375" style="1" customWidth="1"/>
    <col min="12238" max="12238" width="12.5703125" style="1" customWidth="1"/>
    <col min="12239" max="12239" width="1.5703125" style="1" customWidth="1"/>
    <col min="12240" max="12240" width="9.5703125" style="1" customWidth="1"/>
    <col min="12241" max="12241" width="1.7109375" style="1" customWidth="1"/>
    <col min="12242" max="12242" width="11.7109375" style="1" customWidth="1"/>
    <col min="12243" max="12243" width="1.5703125" style="1" customWidth="1"/>
    <col min="12244" max="12244" width="10.28515625" style="1" customWidth="1"/>
    <col min="12245" max="12245" width="2" style="1" customWidth="1"/>
    <col min="12246" max="12246" width="9.5703125" style="1" customWidth="1"/>
    <col min="12247" max="12489" width="8.85546875" style="1"/>
    <col min="12490" max="12490" width="4.5703125" style="1" customWidth="1"/>
    <col min="12491" max="12491" width="1" style="1" customWidth="1"/>
    <col min="12492" max="12492" width="18" style="1" customWidth="1"/>
    <col min="12493" max="12493" width="1.7109375" style="1" customWidth="1"/>
    <col min="12494" max="12494" width="12.5703125" style="1" customWidth="1"/>
    <col min="12495" max="12495" width="1.5703125" style="1" customWidth="1"/>
    <col min="12496" max="12496" width="9.5703125" style="1" customWidth="1"/>
    <col min="12497" max="12497" width="1.7109375" style="1" customWidth="1"/>
    <col min="12498" max="12498" width="11.7109375" style="1" customWidth="1"/>
    <col min="12499" max="12499" width="1.5703125" style="1" customWidth="1"/>
    <col min="12500" max="12500" width="10.28515625" style="1" customWidth="1"/>
    <col min="12501" max="12501" width="2" style="1" customWidth="1"/>
    <col min="12502" max="12502" width="9.5703125" style="1" customWidth="1"/>
    <col min="12503" max="12745" width="8.85546875" style="1"/>
    <col min="12746" max="12746" width="4.5703125" style="1" customWidth="1"/>
    <col min="12747" max="12747" width="1" style="1" customWidth="1"/>
    <col min="12748" max="12748" width="18" style="1" customWidth="1"/>
    <col min="12749" max="12749" width="1.7109375" style="1" customWidth="1"/>
    <col min="12750" max="12750" width="12.5703125" style="1" customWidth="1"/>
    <col min="12751" max="12751" width="1.5703125" style="1" customWidth="1"/>
    <col min="12752" max="12752" width="9.5703125" style="1" customWidth="1"/>
    <col min="12753" max="12753" width="1.7109375" style="1" customWidth="1"/>
    <col min="12754" max="12754" width="11.7109375" style="1" customWidth="1"/>
    <col min="12755" max="12755" width="1.5703125" style="1" customWidth="1"/>
    <col min="12756" max="12756" width="10.28515625" style="1" customWidth="1"/>
    <col min="12757" max="12757" width="2" style="1" customWidth="1"/>
    <col min="12758" max="12758" width="9.5703125" style="1" customWidth="1"/>
    <col min="12759" max="13001" width="8.85546875" style="1"/>
    <col min="13002" max="13002" width="4.5703125" style="1" customWidth="1"/>
    <col min="13003" max="13003" width="1" style="1" customWidth="1"/>
    <col min="13004" max="13004" width="18" style="1" customWidth="1"/>
    <col min="13005" max="13005" width="1.7109375" style="1" customWidth="1"/>
    <col min="13006" max="13006" width="12.5703125" style="1" customWidth="1"/>
    <col min="13007" max="13007" width="1.5703125" style="1" customWidth="1"/>
    <col min="13008" max="13008" width="9.5703125" style="1" customWidth="1"/>
    <col min="13009" max="13009" width="1.7109375" style="1" customWidth="1"/>
    <col min="13010" max="13010" width="11.7109375" style="1" customWidth="1"/>
    <col min="13011" max="13011" width="1.5703125" style="1" customWidth="1"/>
    <col min="13012" max="13012" width="10.28515625" style="1" customWidth="1"/>
    <col min="13013" max="13013" width="2" style="1" customWidth="1"/>
    <col min="13014" max="13014" width="9.5703125" style="1" customWidth="1"/>
    <col min="13015" max="13257" width="8.85546875" style="1"/>
    <col min="13258" max="13258" width="4.5703125" style="1" customWidth="1"/>
    <col min="13259" max="13259" width="1" style="1" customWidth="1"/>
    <col min="13260" max="13260" width="18" style="1" customWidth="1"/>
    <col min="13261" max="13261" width="1.7109375" style="1" customWidth="1"/>
    <col min="13262" max="13262" width="12.5703125" style="1" customWidth="1"/>
    <col min="13263" max="13263" width="1.5703125" style="1" customWidth="1"/>
    <col min="13264" max="13264" width="9.5703125" style="1" customWidth="1"/>
    <col min="13265" max="13265" width="1.7109375" style="1" customWidth="1"/>
    <col min="13266" max="13266" width="11.7109375" style="1" customWidth="1"/>
    <col min="13267" max="13267" width="1.5703125" style="1" customWidth="1"/>
    <col min="13268" max="13268" width="10.28515625" style="1" customWidth="1"/>
    <col min="13269" max="13269" width="2" style="1" customWidth="1"/>
    <col min="13270" max="13270" width="9.5703125" style="1" customWidth="1"/>
    <col min="13271" max="13513" width="8.85546875" style="1"/>
    <col min="13514" max="13514" width="4.5703125" style="1" customWidth="1"/>
    <col min="13515" max="13515" width="1" style="1" customWidth="1"/>
    <col min="13516" max="13516" width="18" style="1" customWidth="1"/>
    <col min="13517" max="13517" width="1.7109375" style="1" customWidth="1"/>
    <col min="13518" max="13518" width="12.5703125" style="1" customWidth="1"/>
    <col min="13519" max="13519" width="1.5703125" style="1" customWidth="1"/>
    <col min="13520" max="13520" width="9.5703125" style="1" customWidth="1"/>
    <col min="13521" max="13521" width="1.7109375" style="1" customWidth="1"/>
    <col min="13522" max="13522" width="11.7109375" style="1" customWidth="1"/>
    <col min="13523" max="13523" width="1.5703125" style="1" customWidth="1"/>
    <col min="13524" max="13524" width="10.28515625" style="1" customWidth="1"/>
    <col min="13525" max="13525" width="2" style="1" customWidth="1"/>
    <col min="13526" max="13526" width="9.5703125" style="1" customWidth="1"/>
    <col min="13527" max="13769" width="8.85546875" style="1"/>
    <col min="13770" max="13770" width="4.5703125" style="1" customWidth="1"/>
    <col min="13771" max="13771" width="1" style="1" customWidth="1"/>
    <col min="13772" max="13772" width="18" style="1" customWidth="1"/>
    <col min="13773" max="13773" width="1.7109375" style="1" customWidth="1"/>
    <col min="13774" max="13774" width="12.5703125" style="1" customWidth="1"/>
    <col min="13775" max="13775" width="1.5703125" style="1" customWidth="1"/>
    <col min="13776" max="13776" width="9.5703125" style="1" customWidth="1"/>
    <col min="13777" max="13777" width="1.7109375" style="1" customWidth="1"/>
    <col min="13778" max="13778" width="11.7109375" style="1" customWidth="1"/>
    <col min="13779" max="13779" width="1.5703125" style="1" customWidth="1"/>
    <col min="13780" max="13780" width="10.28515625" style="1" customWidth="1"/>
    <col min="13781" max="13781" width="2" style="1" customWidth="1"/>
    <col min="13782" max="13782" width="9.5703125" style="1" customWidth="1"/>
    <col min="13783" max="14025" width="8.85546875" style="1"/>
    <col min="14026" max="14026" width="4.5703125" style="1" customWidth="1"/>
    <col min="14027" max="14027" width="1" style="1" customWidth="1"/>
    <col min="14028" max="14028" width="18" style="1" customWidth="1"/>
    <col min="14029" max="14029" width="1.7109375" style="1" customWidth="1"/>
    <col min="14030" max="14030" width="12.5703125" style="1" customWidth="1"/>
    <col min="14031" max="14031" width="1.5703125" style="1" customWidth="1"/>
    <col min="14032" max="14032" width="9.5703125" style="1" customWidth="1"/>
    <col min="14033" max="14033" width="1.7109375" style="1" customWidth="1"/>
    <col min="14034" max="14034" width="11.7109375" style="1" customWidth="1"/>
    <col min="14035" max="14035" width="1.5703125" style="1" customWidth="1"/>
    <col min="14036" max="14036" width="10.28515625" style="1" customWidth="1"/>
    <col min="14037" max="14037" width="2" style="1" customWidth="1"/>
    <col min="14038" max="14038" width="9.5703125" style="1" customWidth="1"/>
    <col min="14039" max="14281" width="8.85546875" style="1"/>
    <col min="14282" max="14282" width="4.5703125" style="1" customWidth="1"/>
    <col min="14283" max="14283" width="1" style="1" customWidth="1"/>
    <col min="14284" max="14284" width="18" style="1" customWidth="1"/>
    <col min="14285" max="14285" width="1.7109375" style="1" customWidth="1"/>
    <col min="14286" max="14286" width="12.5703125" style="1" customWidth="1"/>
    <col min="14287" max="14287" width="1.5703125" style="1" customWidth="1"/>
    <col min="14288" max="14288" width="9.5703125" style="1" customWidth="1"/>
    <col min="14289" max="14289" width="1.7109375" style="1" customWidth="1"/>
    <col min="14290" max="14290" width="11.7109375" style="1" customWidth="1"/>
    <col min="14291" max="14291" width="1.5703125" style="1" customWidth="1"/>
    <col min="14292" max="14292" width="10.28515625" style="1" customWidth="1"/>
    <col min="14293" max="14293" width="2" style="1" customWidth="1"/>
    <col min="14294" max="14294" width="9.5703125" style="1" customWidth="1"/>
    <col min="14295" max="14537" width="8.85546875" style="1"/>
    <col min="14538" max="14538" width="4.5703125" style="1" customWidth="1"/>
    <col min="14539" max="14539" width="1" style="1" customWidth="1"/>
    <col min="14540" max="14540" width="18" style="1" customWidth="1"/>
    <col min="14541" max="14541" width="1.7109375" style="1" customWidth="1"/>
    <col min="14542" max="14542" width="12.5703125" style="1" customWidth="1"/>
    <col min="14543" max="14543" width="1.5703125" style="1" customWidth="1"/>
    <col min="14544" max="14544" width="9.5703125" style="1" customWidth="1"/>
    <col min="14545" max="14545" width="1.7109375" style="1" customWidth="1"/>
    <col min="14546" max="14546" width="11.7109375" style="1" customWidth="1"/>
    <col min="14547" max="14547" width="1.5703125" style="1" customWidth="1"/>
    <col min="14548" max="14548" width="10.28515625" style="1" customWidth="1"/>
    <col min="14549" max="14549" width="2" style="1" customWidth="1"/>
    <col min="14550" max="14550" width="9.5703125" style="1" customWidth="1"/>
    <col min="14551" max="14793" width="8.85546875" style="1"/>
    <col min="14794" max="14794" width="4.5703125" style="1" customWidth="1"/>
    <col min="14795" max="14795" width="1" style="1" customWidth="1"/>
    <col min="14796" max="14796" width="18" style="1" customWidth="1"/>
    <col min="14797" max="14797" width="1.7109375" style="1" customWidth="1"/>
    <col min="14798" max="14798" width="12.5703125" style="1" customWidth="1"/>
    <col min="14799" max="14799" width="1.5703125" style="1" customWidth="1"/>
    <col min="14800" max="14800" width="9.5703125" style="1" customWidth="1"/>
    <col min="14801" max="14801" width="1.7109375" style="1" customWidth="1"/>
    <col min="14802" max="14802" width="11.7109375" style="1" customWidth="1"/>
    <col min="14803" max="14803" width="1.5703125" style="1" customWidth="1"/>
    <col min="14804" max="14804" width="10.28515625" style="1" customWidth="1"/>
    <col min="14805" max="14805" width="2" style="1" customWidth="1"/>
    <col min="14806" max="14806" width="9.5703125" style="1" customWidth="1"/>
    <col min="14807" max="15049" width="8.85546875" style="1"/>
    <col min="15050" max="15050" width="4.5703125" style="1" customWidth="1"/>
    <col min="15051" max="15051" width="1" style="1" customWidth="1"/>
    <col min="15052" max="15052" width="18" style="1" customWidth="1"/>
    <col min="15053" max="15053" width="1.7109375" style="1" customWidth="1"/>
    <col min="15054" max="15054" width="12.5703125" style="1" customWidth="1"/>
    <col min="15055" max="15055" width="1.5703125" style="1" customWidth="1"/>
    <col min="15056" max="15056" width="9.5703125" style="1" customWidth="1"/>
    <col min="15057" max="15057" width="1.7109375" style="1" customWidth="1"/>
    <col min="15058" max="15058" width="11.7109375" style="1" customWidth="1"/>
    <col min="15059" max="15059" width="1.5703125" style="1" customWidth="1"/>
    <col min="15060" max="15060" width="10.28515625" style="1" customWidth="1"/>
    <col min="15061" max="15061" width="2" style="1" customWidth="1"/>
    <col min="15062" max="15062" width="9.5703125" style="1" customWidth="1"/>
    <col min="15063" max="15305" width="8.85546875" style="1"/>
    <col min="15306" max="15306" width="4.5703125" style="1" customWidth="1"/>
    <col min="15307" max="15307" width="1" style="1" customWidth="1"/>
    <col min="15308" max="15308" width="18" style="1" customWidth="1"/>
    <col min="15309" max="15309" width="1.7109375" style="1" customWidth="1"/>
    <col min="15310" max="15310" width="12.5703125" style="1" customWidth="1"/>
    <col min="15311" max="15311" width="1.5703125" style="1" customWidth="1"/>
    <col min="15312" max="15312" width="9.5703125" style="1" customWidth="1"/>
    <col min="15313" max="15313" width="1.7109375" style="1" customWidth="1"/>
    <col min="15314" max="15314" width="11.7109375" style="1" customWidth="1"/>
    <col min="15315" max="15315" width="1.5703125" style="1" customWidth="1"/>
    <col min="15316" max="15316" width="10.28515625" style="1" customWidth="1"/>
    <col min="15317" max="15317" width="2" style="1" customWidth="1"/>
    <col min="15318" max="15318" width="9.5703125" style="1" customWidth="1"/>
    <col min="15319" max="15561" width="8.85546875" style="1"/>
    <col min="15562" max="15562" width="4.5703125" style="1" customWidth="1"/>
    <col min="15563" max="15563" width="1" style="1" customWidth="1"/>
    <col min="15564" max="15564" width="18" style="1" customWidth="1"/>
    <col min="15565" max="15565" width="1.7109375" style="1" customWidth="1"/>
    <col min="15566" max="15566" width="12.5703125" style="1" customWidth="1"/>
    <col min="15567" max="15567" width="1.5703125" style="1" customWidth="1"/>
    <col min="15568" max="15568" width="9.5703125" style="1" customWidth="1"/>
    <col min="15569" max="15569" width="1.7109375" style="1" customWidth="1"/>
    <col min="15570" max="15570" width="11.7109375" style="1" customWidth="1"/>
    <col min="15571" max="15571" width="1.5703125" style="1" customWidth="1"/>
    <col min="15572" max="15572" width="10.28515625" style="1" customWidth="1"/>
    <col min="15573" max="15573" width="2" style="1" customWidth="1"/>
    <col min="15574" max="15574" width="9.5703125" style="1" customWidth="1"/>
    <col min="15575" max="15817" width="8.85546875" style="1"/>
    <col min="15818" max="15818" width="4.5703125" style="1" customWidth="1"/>
    <col min="15819" max="15819" width="1" style="1" customWidth="1"/>
    <col min="15820" max="15820" width="18" style="1" customWidth="1"/>
    <col min="15821" max="15821" width="1.7109375" style="1" customWidth="1"/>
    <col min="15822" max="15822" width="12.5703125" style="1" customWidth="1"/>
    <col min="15823" max="15823" width="1.5703125" style="1" customWidth="1"/>
    <col min="15824" max="15824" width="9.5703125" style="1" customWidth="1"/>
    <col min="15825" max="15825" width="1.7109375" style="1" customWidth="1"/>
    <col min="15826" max="15826" width="11.7109375" style="1" customWidth="1"/>
    <col min="15827" max="15827" width="1.5703125" style="1" customWidth="1"/>
    <col min="15828" max="15828" width="10.28515625" style="1" customWidth="1"/>
    <col min="15829" max="15829" width="2" style="1" customWidth="1"/>
    <col min="15830" max="15830" width="9.5703125" style="1" customWidth="1"/>
    <col min="15831" max="16073" width="8.85546875" style="1"/>
    <col min="16074" max="16074" width="4.5703125" style="1" customWidth="1"/>
    <col min="16075" max="16075" width="1" style="1" customWidth="1"/>
    <col min="16076" max="16076" width="18" style="1" customWidth="1"/>
    <col min="16077" max="16077" width="1.7109375" style="1" customWidth="1"/>
    <col min="16078" max="16078" width="12.5703125" style="1" customWidth="1"/>
    <col min="16079" max="16079" width="1.5703125" style="1" customWidth="1"/>
    <col min="16080" max="16080" width="9.5703125" style="1" customWidth="1"/>
    <col min="16081" max="16081" width="1.7109375" style="1" customWidth="1"/>
    <col min="16082" max="16082" width="11.7109375" style="1" customWidth="1"/>
    <col min="16083" max="16083" width="1.5703125" style="1" customWidth="1"/>
    <col min="16084" max="16084" width="10.28515625" style="1" customWidth="1"/>
    <col min="16085" max="16085" width="2" style="1" customWidth="1"/>
    <col min="16086" max="16086" width="9.5703125" style="1" customWidth="1"/>
    <col min="16087" max="16340" width="8.85546875" style="1"/>
    <col min="16341" max="16384" width="8.7109375" style="1" customWidth="1"/>
  </cols>
  <sheetData>
    <row r="2" spans="2:19" x14ac:dyDescent="0.2">
      <c r="B2" s="84" t="s">
        <v>113</v>
      </c>
      <c r="C2" s="84"/>
      <c r="D2" s="84"/>
      <c r="E2" s="84"/>
      <c r="F2" s="84"/>
      <c r="G2" s="84"/>
      <c r="H2" s="84"/>
      <c r="I2" s="84"/>
      <c r="J2" s="84"/>
      <c r="K2" s="84"/>
      <c r="L2" s="84"/>
      <c r="M2" s="84"/>
      <c r="N2" s="84"/>
      <c r="O2" s="84"/>
      <c r="P2" s="84"/>
      <c r="Q2" s="84"/>
      <c r="R2" s="84"/>
      <c r="S2" s="7"/>
    </row>
    <row r="3" spans="2:19" x14ac:dyDescent="0.2">
      <c r="B3" s="84" t="s">
        <v>94</v>
      </c>
      <c r="C3" s="84"/>
      <c r="D3" s="84"/>
      <c r="E3" s="84"/>
      <c r="F3" s="84"/>
      <c r="G3" s="84"/>
      <c r="H3" s="84"/>
      <c r="I3" s="84"/>
      <c r="J3" s="84"/>
      <c r="K3" s="84"/>
      <c r="L3" s="84"/>
      <c r="M3" s="84"/>
      <c r="N3" s="84"/>
      <c r="O3" s="84"/>
      <c r="P3" s="84"/>
      <c r="Q3" s="84"/>
      <c r="R3" s="84"/>
      <c r="S3" s="7"/>
    </row>
    <row r="4" spans="2:19" x14ac:dyDescent="0.2">
      <c r="C4" s="9"/>
      <c r="D4" s="9"/>
      <c r="E4" s="9"/>
      <c r="F4" s="11"/>
      <c r="G4" s="11"/>
      <c r="H4" s="11"/>
      <c r="I4" s="11"/>
      <c r="J4" s="11"/>
      <c r="K4" s="11"/>
      <c r="L4" s="11"/>
      <c r="M4" s="11"/>
      <c r="N4" s="11"/>
      <c r="P4" s="11"/>
      <c r="Q4" s="11"/>
      <c r="R4" s="11"/>
      <c r="S4" s="11"/>
    </row>
    <row r="5" spans="2:19" s="14" customFormat="1" x14ac:dyDescent="0.2">
      <c r="B5" s="13"/>
      <c r="C5" s="13"/>
      <c r="D5" s="13"/>
      <c r="E5" s="13"/>
      <c r="G5" s="13"/>
      <c r="I5" s="13"/>
      <c r="K5" s="13"/>
      <c r="M5" s="13"/>
      <c r="O5" s="13"/>
      <c r="Q5" s="13"/>
      <c r="S5" s="13"/>
    </row>
    <row r="6" spans="2:19" ht="38.25" x14ac:dyDescent="0.2">
      <c r="B6" s="54" t="s">
        <v>53</v>
      </c>
      <c r="C6" s="2"/>
      <c r="D6" s="15" t="s">
        <v>17</v>
      </c>
      <c r="E6" s="12"/>
      <c r="F6" s="46" t="s">
        <v>111</v>
      </c>
      <c r="G6" s="13"/>
      <c r="H6" s="46" t="s">
        <v>121</v>
      </c>
      <c r="I6" s="13"/>
      <c r="J6" s="46" t="s">
        <v>122</v>
      </c>
      <c r="K6" s="13"/>
      <c r="L6" s="46" t="s">
        <v>131</v>
      </c>
      <c r="M6" s="13"/>
      <c r="N6" s="46" t="s">
        <v>123</v>
      </c>
      <c r="O6" s="13"/>
      <c r="P6" s="46" t="s">
        <v>124</v>
      </c>
      <c r="Q6" s="13"/>
      <c r="R6" s="46" t="s">
        <v>125</v>
      </c>
      <c r="S6" s="12"/>
    </row>
    <row r="7" spans="2:19" x14ac:dyDescent="0.2">
      <c r="B7" s="12"/>
      <c r="C7" s="2"/>
      <c r="D7" s="2"/>
      <c r="E7" s="12"/>
      <c r="F7" s="16" t="s">
        <v>2</v>
      </c>
      <c r="G7" s="12"/>
      <c r="H7" s="16" t="s">
        <v>45</v>
      </c>
      <c r="I7" s="12"/>
      <c r="J7" s="16" t="s">
        <v>88</v>
      </c>
      <c r="K7" s="16"/>
      <c r="L7" s="16" t="s">
        <v>26</v>
      </c>
      <c r="M7" s="16"/>
      <c r="N7" s="16" t="s">
        <v>85</v>
      </c>
      <c r="O7" s="16"/>
      <c r="P7" s="16" t="s">
        <v>27</v>
      </c>
      <c r="Q7" s="12"/>
      <c r="R7" s="16" t="s">
        <v>86</v>
      </c>
      <c r="S7" s="16"/>
    </row>
    <row r="8" spans="2:19" x14ac:dyDescent="0.2">
      <c r="B8" s="12"/>
      <c r="C8" s="2"/>
      <c r="D8" s="18" t="s">
        <v>47</v>
      </c>
      <c r="E8" s="12"/>
      <c r="F8" s="12"/>
      <c r="G8" s="12"/>
      <c r="H8" s="12"/>
      <c r="I8" s="12"/>
      <c r="J8" s="12"/>
      <c r="K8" s="12"/>
      <c r="L8" s="12"/>
      <c r="M8" s="12"/>
      <c r="N8" s="12"/>
      <c r="P8" s="12"/>
      <c r="Q8" s="12"/>
      <c r="R8" s="12"/>
      <c r="S8" s="12"/>
    </row>
    <row r="9" spans="2:19" x14ac:dyDescent="0.2">
      <c r="B9" s="12"/>
      <c r="C9" s="2"/>
      <c r="D9" s="2"/>
      <c r="E9" s="12"/>
      <c r="F9" s="12"/>
      <c r="G9" s="12"/>
      <c r="H9" s="12"/>
      <c r="I9" s="12"/>
      <c r="J9" s="12"/>
      <c r="K9" s="12"/>
      <c r="L9" s="12"/>
      <c r="M9" s="12"/>
      <c r="N9" s="12"/>
      <c r="P9" s="12"/>
      <c r="Q9" s="12"/>
      <c r="R9" s="12"/>
      <c r="S9" s="12"/>
    </row>
    <row r="10" spans="2:19" x14ac:dyDescent="0.2">
      <c r="B10" s="12"/>
      <c r="C10" s="2"/>
      <c r="D10" s="18" t="s">
        <v>35</v>
      </c>
      <c r="E10" s="12"/>
      <c r="F10" s="17"/>
      <c r="G10" s="12"/>
      <c r="H10" s="17"/>
      <c r="I10" s="12"/>
      <c r="J10" s="17"/>
      <c r="K10" s="12"/>
      <c r="L10" s="17"/>
      <c r="M10" s="12"/>
      <c r="N10" s="17"/>
      <c r="P10" s="17"/>
      <c r="Q10" s="12"/>
      <c r="R10" s="17"/>
      <c r="S10" s="12"/>
    </row>
    <row r="11" spans="2:19" x14ac:dyDescent="0.2">
      <c r="B11" s="12">
        <v>1</v>
      </c>
      <c r="C11" s="2"/>
      <c r="D11" s="21" t="s">
        <v>3</v>
      </c>
      <c r="E11" s="12"/>
      <c r="F11" s="47">
        <f>IFERROR(' p.4-5'!H11/' p.4-5'!$F11-1,0)</f>
        <v>-7.5002464474716035E-4</v>
      </c>
      <c r="G11" s="22"/>
      <c r="H11" s="47">
        <f>IFERROR(' p.4-5'!J11/' p.4-5'!$F11-1,0)</f>
        <v>2.2241101830645427E-2</v>
      </c>
      <c r="I11" s="22"/>
      <c r="J11" s="47">
        <f>IFERROR(' p.4-5'!L11/' p.4-5'!$F11-1,0)</f>
        <v>1.4092849741017099E-2</v>
      </c>
      <c r="K11" s="22"/>
      <c r="L11" s="47">
        <f>IFERROR(' p.4-5'!N11/' p.4-5'!$F11-1,0)</f>
        <v>1.9821707506204378E-2</v>
      </c>
      <c r="M11" s="22"/>
      <c r="N11" s="47">
        <f>IFERROR(' p.4-5'!P11/' p.4-5'!$F11-1,0)</f>
        <v>9.4352519854846051E-2</v>
      </c>
      <c r="P11" s="47">
        <f>IFERROR(' p.4-5'!R11/' p.4-5'!$F11-1,0)</f>
        <v>0.15732172471636718</v>
      </c>
      <c r="Q11" s="22"/>
      <c r="R11" s="47">
        <f>IFERROR(' p.4-5'!T11/' p.4-5'!$F11-1,0)</f>
        <v>0.12534225188373993</v>
      </c>
      <c r="S11" s="22"/>
    </row>
    <row r="12" spans="2:19" x14ac:dyDescent="0.2">
      <c r="B12" s="12">
        <f>MAX(B$11:B11)+1</f>
        <v>2</v>
      </c>
      <c r="C12" s="2"/>
      <c r="D12" s="21" t="s">
        <v>4</v>
      </c>
      <c r="E12" s="12"/>
      <c r="F12" s="47">
        <f>IFERROR(' p.4-5'!H12/' p.4-5'!$F12-1,0)</f>
        <v>-6.9275726266395332E-2</v>
      </c>
      <c r="G12" s="22"/>
      <c r="H12" s="47">
        <f>IFERROR(' p.4-5'!J12/' p.4-5'!$F12-1,0)</f>
        <v>8.8727124811902591E-3</v>
      </c>
      <c r="I12" s="22"/>
      <c r="J12" s="47">
        <f>IFERROR(' p.4-5'!L12/' p.4-5'!$F12-1,0)</f>
        <v>1.277595362911832E-4</v>
      </c>
      <c r="K12" s="22"/>
      <c r="L12" s="47">
        <f>IFERROR(' p.4-5'!N12/' p.4-5'!$F12-1,0)</f>
        <v>1.0799693415909806E-2</v>
      </c>
      <c r="M12" s="22"/>
      <c r="N12" s="47">
        <f>IFERROR(' p.4-5'!P12/' p.4-5'!$F12-1,0)</f>
        <v>0.24101391122582783</v>
      </c>
      <c r="P12" s="47">
        <f>IFERROR(' p.4-5'!R12/' p.4-5'!$F12-1,0)</f>
        <v>0.28414504180616373</v>
      </c>
      <c r="Q12" s="22"/>
      <c r="R12" s="47">
        <f>IFERROR(' p.4-5'!T12/' p.4-5'!$F12-1,0)</f>
        <v>0.29790185295010119</v>
      </c>
      <c r="S12" s="22"/>
    </row>
    <row r="13" spans="2:19" x14ac:dyDescent="0.2">
      <c r="B13" s="12">
        <f>MAX(B$11:B12)+1</f>
        <v>3</v>
      </c>
      <c r="C13" s="2"/>
      <c r="D13" s="21" t="s">
        <v>5</v>
      </c>
      <c r="E13" s="12"/>
      <c r="F13" s="47">
        <f>IFERROR(' p.4-5'!H13/' p.4-5'!$F13-1,0)</f>
        <v>-0.14180390817770294</v>
      </c>
      <c r="G13" s="22"/>
      <c r="H13" s="47">
        <f>IFERROR(' p.4-5'!J13/' p.4-5'!$F13-1,0)</f>
        <v>-8.4630140472152005E-2</v>
      </c>
      <c r="I13" s="22"/>
      <c r="J13" s="47">
        <f>IFERROR(' p.4-5'!L13/' p.4-5'!$F13-1,0)</f>
        <v>-7.8098302008084763E-2</v>
      </c>
      <c r="K13" s="22"/>
      <c r="L13" s="47">
        <f>IFERROR(' p.4-5'!N13/' p.4-5'!$F13-1,0)</f>
        <v>-6.9432975045274237E-2</v>
      </c>
      <c r="M13" s="22"/>
      <c r="N13" s="47">
        <f>IFERROR(' p.4-5'!P13/' p.4-5'!$F13-1,0)</f>
        <v>-2.5830031803327103E-2</v>
      </c>
      <c r="P13" s="47">
        <f>IFERROR(' p.4-5'!R13/' p.4-5'!$F13-1,0)</f>
        <v>-1.450450180002949E-2</v>
      </c>
      <c r="Q13" s="22"/>
      <c r="R13" s="47">
        <f>IFERROR(' p.4-5'!T13/' p.4-5'!$F13-1,0)</f>
        <v>-4.465845525495038E-2</v>
      </c>
      <c r="S13" s="22"/>
    </row>
    <row r="14" spans="2:19" x14ac:dyDescent="0.2">
      <c r="B14" s="12">
        <f>MAX(B$11:B13)+1</f>
        <v>4</v>
      </c>
      <c r="C14" s="2"/>
      <c r="D14" s="21" t="s">
        <v>6</v>
      </c>
      <c r="E14" s="12"/>
      <c r="F14" s="47">
        <f>IFERROR(' p.4-5'!H14/' p.4-5'!$F14-1,0)</f>
        <v>0.12144219138843648</v>
      </c>
      <c r="G14" s="22"/>
      <c r="H14" s="47">
        <f>IFERROR(' p.4-5'!J14/' p.4-5'!$F14-1,0)</f>
        <v>7.2175750825859586E-2</v>
      </c>
      <c r="I14" s="22"/>
      <c r="J14" s="47">
        <f>IFERROR(' p.4-5'!L14/' p.4-5'!$F14-1,0)</f>
        <v>9.70450263990974E-2</v>
      </c>
      <c r="K14" s="22"/>
      <c r="L14" s="47">
        <f>IFERROR(' p.4-5'!N14/' p.4-5'!$F14-1,0)</f>
        <v>0.12694015123150471</v>
      </c>
      <c r="M14" s="22"/>
      <c r="N14" s="47">
        <f>IFERROR(' p.4-5'!P14/' p.4-5'!$F14-1,0)</f>
        <v>0.6470782437318725</v>
      </c>
      <c r="P14" s="47">
        <f>IFERROR(' p.4-5'!R14/' p.4-5'!$F14-1,0)</f>
        <v>0.63988131552769123</v>
      </c>
      <c r="Q14" s="22"/>
      <c r="R14" s="47">
        <f>IFERROR(' p.4-5'!T14/' p.4-5'!$F14-1,0)</f>
        <v>0.68818373020731638</v>
      </c>
      <c r="S14" s="22"/>
    </row>
    <row r="15" spans="2:19" x14ac:dyDescent="0.2">
      <c r="B15" s="12">
        <f>MAX(B$11:B14)+1</f>
        <v>5</v>
      </c>
      <c r="C15" s="2"/>
      <c r="D15" s="21" t="s">
        <v>7</v>
      </c>
      <c r="E15" s="12"/>
      <c r="F15" s="47">
        <f>IFERROR(' p.4-5'!H15/' p.4-5'!$F15-1,0)</f>
        <v>0</v>
      </c>
      <c r="G15" s="4"/>
      <c r="H15" s="47">
        <f>IFERROR(' p.4-5'!J15/' p.4-5'!$F15-1,0)</f>
        <v>0</v>
      </c>
      <c r="I15" s="4"/>
      <c r="J15" s="47">
        <f>IFERROR(' p.4-5'!L15/' p.4-5'!$F15-1,0)</f>
        <v>0</v>
      </c>
      <c r="K15" s="4"/>
      <c r="L15" s="47">
        <f>IFERROR(' p.4-5'!N15/' p.4-5'!$F15-1,0)</f>
        <v>0</v>
      </c>
      <c r="M15" s="4"/>
      <c r="N15" s="47">
        <f>IFERROR(' p.4-5'!P15/' p.4-5'!$F15-1,0)</f>
        <v>0</v>
      </c>
      <c r="P15" s="47">
        <f>IFERROR(' p.4-5'!R15/' p.4-5'!$F15-1,0)</f>
        <v>0</v>
      </c>
      <c r="Q15" s="4"/>
      <c r="R15" s="47">
        <f>IFERROR(' p.4-5'!T15/' p.4-5'!$F15-1,0)</f>
        <v>0</v>
      </c>
      <c r="S15" s="4"/>
    </row>
    <row r="16" spans="2:19" x14ac:dyDescent="0.2">
      <c r="B16" s="12">
        <f>MAX(B$11:B15)+1</f>
        <v>6</v>
      </c>
      <c r="C16" s="2"/>
      <c r="D16" s="21" t="s">
        <v>8</v>
      </c>
      <c r="E16" s="12"/>
      <c r="F16" s="47">
        <f>IFERROR(' p.4-5'!H16/' p.4-5'!$F16-1,0)</f>
        <v>0</v>
      </c>
      <c r="G16" s="4"/>
      <c r="H16" s="47">
        <f>IFERROR(' p.4-5'!J16/' p.4-5'!$F16-1,0)</f>
        <v>0</v>
      </c>
      <c r="I16" s="4"/>
      <c r="J16" s="47">
        <f>IFERROR(' p.4-5'!L16/' p.4-5'!$F16-1,0)</f>
        <v>0</v>
      </c>
      <c r="K16" s="4"/>
      <c r="L16" s="47">
        <f>IFERROR(' p.4-5'!N16/' p.4-5'!$F16-1,0)</f>
        <v>0</v>
      </c>
      <c r="M16" s="4"/>
      <c r="N16" s="47">
        <f>IFERROR(' p.4-5'!P16/' p.4-5'!$F16-1,0)</f>
        <v>0</v>
      </c>
      <c r="P16" s="47">
        <f>IFERROR(' p.4-5'!R16/' p.4-5'!$F16-1,0)</f>
        <v>0</v>
      </c>
      <c r="Q16" s="4"/>
      <c r="R16" s="47">
        <f>IFERROR(' p.4-5'!T16/' p.4-5'!$F16-1,0)</f>
        <v>0</v>
      </c>
      <c r="S16" s="4"/>
    </row>
    <row r="17" spans="2:19" x14ac:dyDescent="0.2">
      <c r="B17" s="12">
        <f>MAX(B$11:B16)+1</f>
        <v>7</v>
      </c>
      <c r="C17" s="2"/>
      <c r="D17" s="21" t="s">
        <v>9</v>
      </c>
      <c r="E17" s="12"/>
      <c r="F17" s="47">
        <f>IFERROR(' p.4-5'!H17/' p.4-5'!$F17-1,0)</f>
        <v>0.6008719962770348</v>
      </c>
      <c r="G17" s="22"/>
      <c r="H17" s="47">
        <f>IFERROR(' p.4-5'!J17/' p.4-5'!$F17-1,0)</f>
        <v>4.364272663379487E-2</v>
      </c>
      <c r="I17" s="22"/>
      <c r="J17" s="47">
        <f>IFERROR(' p.4-5'!L17/' p.4-5'!$F17-1,0)</f>
        <v>-4.6414409498451881E-2</v>
      </c>
      <c r="K17" s="22"/>
      <c r="L17" s="47">
        <f>IFERROR(' p.4-5'!N17/' p.4-5'!$F17-1,0)</f>
        <v>-8.2669585759369557E-3</v>
      </c>
      <c r="M17" s="22"/>
      <c r="N17" s="47">
        <f>IFERROR(' p.4-5'!P17/' p.4-5'!$F17-1,0)</f>
        <v>0.7499667360978568</v>
      </c>
      <c r="P17" s="47">
        <f>IFERROR(' p.4-5'!R17/' p.4-5'!$F17-1,0)</f>
        <v>0.56225322883420947</v>
      </c>
      <c r="Q17" s="22"/>
      <c r="R17" s="47">
        <f>IFERROR(' p.4-5'!T17/' p.4-5'!$F17-1,0)</f>
        <v>0.77639713099252927</v>
      </c>
      <c r="S17" s="22"/>
    </row>
    <row r="18" spans="2:19" x14ac:dyDescent="0.2">
      <c r="B18" s="12">
        <f>MAX(B$11:B17)+1</f>
        <v>8</v>
      </c>
      <c r="C18" s="2"/>
      <c r="D18" s="21" t="s">
        <v>10</v>
      </c>
      <c r="E18" s="12"/>
      <c r="F18" s="47">
        <f>IFERROR(' p.4-5'!H18/' p.4-5'!$F18-1,0)</f>
        <v>-0.19394082522580058</v>
      </c>
      <c r="G18" s="22"/>
      <c r="H18" s="47">
        <f>IFERROR(' p.4-5'!J18/' p.4-5'!$F18-1,0)</f>
        <v>-0.47117846173905475</v>
      </c>
      <c r="I18" s="22"/>
      <c r="J18" s="47">
        <f>IFERROR(' p.4-5'!L18/' p.4-5'!$F18-1,0)</f>
        <v>-0.47660253067831437</v>
      </c>
      <c r="K18" s="22"/>
      <c r="L18" s="47">
        <f>IFERROR(' p.4-5'!N18/' p.4-5'!$F18-1,0)</f>
        <v>-0.44714668423771708</v>
      </c>
      <c r="M18" s="22"/>
      <c r="N18" s="47">
        <f>IFERROR(' p.4-5'!P18/' p.4-5'!$F18-1,0)</f>
        <v>0.10849990794491204</v>
      </c>
      <c r="P18" s="47">
        <f>IFERROR(' p.4-5'!R18/' p.4-5'!$F18-1,0)</f>
        <v>3.3222418325783654E-2</v>
      </c>
      <c r="Q18" s="22"/>
      <c r="R18" s="47">
        <f>IFERROR(' p.4-5'!T18/' p.4-5'!$F18-1,0)</f>
        <v>0.19412026431000617</v>
      </c>
      <c r="S18" s="22"/>
    </row>
    <row r="19" spans="2:19" x14ac:dyDescent="0.2">
      <c r="B19" s="12">
        <f>MAX(B$11:B18)+1</f>
        <v>9</v>
      </c>
      <c r="C19" s="2"/>
      <c r="D19" s="21" t="s">
        <v>11</v>
      </c>
      <c r="E19" s="12"/>
      <c r="F19" s="47">
        <f>IFERROR(' p.4-5'!H19/' p.4-5'!$F19-1,0)</f>
        <v>0.63301656894276848</v>
      </c>
      <c r="G19" s="22"/>
      <c r="H19" s="47">
        <f>IFERROR(' p.4-5'!J19/' p.4-5'!$F19-1,0)</f>
        <v>0.88092982808267162</v>
      </c>
      <c r="I19" s="22"/>
      <c r="J19" s="47">
        <f>IFERROR(' p.4-5'!L19/' p.4-5'!$F19-1,0)</f>
        <v>0.85431266812344009</v>
      </c>
      <c r="K19" s="22"/>
      <c r="L19" s="47">
        <f>IFERROR(' p.4-5'!N19/' p.4-5'!$F19-1,0)</f>
        <v>1.0035527913157485</v>
      </c>
      <c r="M19" s="22"/>
      <c r="N19" s="47">
        <f>IFERROR(' p.4-5'!P19/' p.4-5'!$F19-1,0)</f>
        <v>3.8422668832153812</v>
      </c>
      <c r="P19" s="47">
        <f>IFERROR(' p.4-5'!R19/' p.4-5'!$F19-1,0)</f>
        <v>3.4318900572730389</v>
      </c>
      <c r="Q19" s="22"/>
      <c r="R19" s="47">
        <f>IFERROR(' p.4-5'!T19/' p.4-5'!$F19-1,0)</f>
        <v>4.220653265565077</v>
      </c>
      <c r="S19" s="22"/>
    </row>
    <row r="20" spans="2:19" x14ac:dyDescent="0.2">
      <c r="B20" s="12">
        <f>MAX(B$11:B19)+1</f>
        <v>10</v>
      </c>
      <c r="C20" s="2"/>
      <c r="D20" s="21" t="s">
        <v>12</v>
      </c>
      <c r="E20" s="12"/>
      <c r="F20" s="47">
        <f>IFERROR(' p.4-5'!H20/' p.4-5'!$F20-1,0)</f>
        <v>-6.6235020352441887E-2</v>
      </c>
      <c r="G20" s="22"/>
      <c r="H20" s="47">
        <f>IFERROR(' p.4-5'!J20/' p.4-5'!$F20-1,0)</f>
        <v>5.6061917284624396E-3</v>
      </c>
      <c r="I20" s="22"/>
      <c r="J20" s="47">
        <f>IFERROR(' p.4-5'!L20/' p.4-5'!$F20-1,0)</f>
        <v>-7.4014115366415001E-2</v>
      </c>
      <c r="K20" s="22"/>
      <c r="L20" s="47">
        <f>IFERROR(' p.4-5'!N20/' p.4-5'!$F20-1,0)</f>
        <v>-6.0967120546518538E-2</v>
      </c>
      <c r="M20" s="22"/>
      <c r="N20" s="47">
        <f>IFERROR(' p.4-5'!P20/' p.4-5'!$F20-1,0)</f>
        <v>0.1712319592317908</v>
      </c>
      <c r="P20" s="47">
        <f>IFERROR(' p.4-5'!R20/' p.4-5'!$F20-1,0)</f>
        <v>9.6893586655291353E-2</v>
      </c>
      <c r="Q20" s="22"/>
      <c r="R20" s="47">
        <f>IFERROR(' p.4-5'!T20/' p.4-5'!$F20-1,0)</f>
        <v>0.12760319564534894</v>
      </c>
      <c r="S20" s="22"/>
    </row>
    <row r="21" spans="2:19" x14ac:dyDescent="0.2">
      <c r="B21" s="12">
        <f>MAX(B$11:B20)+1</f>
        <v>11</v>
      </c>
      <c r="C21" s="2"/>
      <c r="D21" s="1" t="s">
        <v>37</v>
      </c>
      <c r="E21" s="12"/>
      <c r="F21" s="48">
        <f>IFERROR(' p.4-5'!H21/' p.4-5'!$F21-1,0)</f>
        <v>-1.965624864681681E-2</v>
      </c>
      <c r="G21" s="20"/>
      <c r="H21" s="48">
        <f>IFERROR(' p.4-5'!J21/' p.4-5'!$F21-1,0)</f>
        <v>1.8957103944672538E-2</v>
      </c>
      <c r="I21" s="20"/>
      <c r="J21" s="48">
        <f>IFERROR(' p.4-5'!L21/' p.4-5'!$F21-1,0)</f>
        <v>7.0719909030889649E-3</v>
      </c>
      <c r="K21" s="20"/>
      <c r="L21" s="48">
        <f>IFERROR(' p.4-5'!N21/' p.4-5'!$F21-1,0)</f>
        <v>1.530386995724009E-2</v>
      </c>
      <c r="M21" s="20"/>
      <c r="N21" s="48">
        <f>IFERROR(' p.4-5'!P21/' p.4-5'!$F21-1,0)</f>
        <v>0.15413467738206088</v>
      </c>
      <c r="P21" s="48">
        <f>IFERROR(' p.4-5'!R21/' p.4-5'!$F21-1,0)</f>
        <v>0.20087594024046851</v>
      </c>
      <c r="Q21" s="20"/>
      <c r="R21" s="48">
        <f>IFERROR(' p.4-5'!T21/' p.4-5'!$F21-1,0)</f>
        <v>0.18768732564992519</v>
      </c>
      <c r="S21" s="20"/>
    </row>
    <row r="22" spans="2:19" x14ac:dyDescent="0.2">
      <c r="B22" s="12"/>
      <c r="C22" s="2"/>
      <c r="D22" s="21"/>
      <c r="E22" s="12"/>
      <c r="F22" s="4"/>
      <c r="G22" s="4"/>
      <c r="H22" s="4"/>
      <c r="I22" s="4"/>
      <c r="J22" s="4"/>
      <c r="K22" s="4"/>
      <c r="L22" s="4"/>
      <c r="M22" s="4"/>
      <c r="N22" s="4"/>
      <c r="P22" s="4"/>
      <c r="Q22" s="4"/>
      <c r="R22" s="4"/>
      <c r="S22" s="4"/>
    </row>
    <row r="23" spans="2:19" x14ac:dyDescent="0.2">
      <c r="B23" s="12"/>
      <c r="C23" s="2"/>
      <c r="D23" s="18" t="s">
        <v>40</v>
      </c>
      <c r="E23" s="12"/>
      <c r="F23" s="17"/>
      <c r="G23" s="12"/>
      <c r="H23" s="17"/>
      <c r="I23" s="12"/>
      <c r="J23" s="17"/>
      <c r="K23" s="12"/>
      <c r="L23" s="17"/>
      <c r="M23" s="12"/>
      <c r="N23" s="17"/>
      <c r="P23" s="17"/>
      <c r="Q23" s="12"/>
      <c r="R23" s="17"/>
      <c r="S23" s="12"/>
    </row>
    <row r="24" spans="2:19" x14ac:dyDescent="0.2">
      <c r="B24" s="12">
        <f>MAX(B$11:B23)+1</f>
        <v>12</v>
      </c>
      <c r="C24" s="2"/>
      <c r="D24" s="21" t="s">
        <v>3</v>
      </c>
      <c r="E24" s="12"/>
      <c r="F24" s="47">
        <f>IFERROR(' p.4-5'!H24/' p.4-5'!$F24-1,0)</f>
        <v>-7.9197075572834397E-4</v>
      </c>
      <c r="G24" s="22"/>
      <c r="H24" s="47">
        <f>IFERROR(' p.4-5'!J24/' p.4-5'!$F24-1,0)</f>
        <v>1.7139594931987023E-2</v>
      </c>
      <c r="I24" s="22"/>
      <c r="J24" s="47">
        <f>IFERROR(' p.4-5'!L24/' p.4-5'!$F24-1,0)</f>
        <v>8.6047423819159974E-3</v>
      </c>
      <c r="K24" s="22"/>
      <c r="L24" s="47">
        <f>IFERROR(' p.4-5'!N24/' p.4-5'!$F24-1,0)</f>
        <v>1.4621241834396725E-2</v>
      </c>
      <c r="M24" s="22"/>
      <c r="N24" s="47">
        <f>IFERROR(' p.4-5'!P24/' p.4-5'!$F24-1,0)</f>
        <v>-5.7124598660341919E-3</v>
      </c>
      <c r="P24" s="47">
        <f>IFERROR(' p.4-5'!R24/' p.4-5'!$F24-1,0)</f>
        <v>-2.1440626340082147E-2</v>
      </c>
      <c r="Q24" s="22"/>
      <c r="R24" s="47">
        <f>IFERROR(' p.4-5'!T24/' p.4-5'!$F24-1,0)</f>
        <v>-2.9305614555822368E-3</v>
      </c>
      <c r="S24" s="22"/>
    </row>
    <row r="25" spans="2:19" x14ac:dyDescent="0.2">
      <c r="B25" s="12">
        <f>MAX(B$11:B24)+1</f>
        <v>13</v>
      </c>
      <c r="C25" s="2"/>
      <c r="D25" s="21" t="s">
        <v>4</v>
      </c>
      <c r="E25" s="12"/>
      <c r="F25" s="47">
        <f>IFERROR(' p.4-5'!H25/' p.4-5'!$F25-1,0)</f>
        <v>-7.0515462550003183E-2</v>
      </c>
      <c r="G25" s="22"/>
      <c r="H25" s="47">
        <f>IFERROR(' p.4-5'!J25/' p.4-5'!$F25-1,0)</f>
        <v>-7.5166425299347361E-2</v>
      </c>
      <c r="I25" s="22"/>
      <c r="J25" s="47">
        <f>IFERROR(' p.4-5'!L25/' p.4-5'!$F25-1,0)</f>
        <v>-8.4138796983027841E-2</v>
      </c>
      <c r="K25" s="22"/>
      <c r="L25" s="47">
        <f>IFERROR(' p.4-5'!N25/' p.4-5'!$F25-1,0)</f>
        <v>-7.3292607561394552E-2</v>
      </c>
      <c r="M25" s="22"/>
      <c r="N25" s="47">
        <f>IFERROR(' p.4-5'!P25/' p.4-5'!$F25-1,0)</f>
        <v>-0.12918146748108061</v>
      </c>
      <c r="P25" s="47">
        <f>IFERROR(' p.4-5'!R25/' p.4-5'!$F25-1,0)</f>
        <v>-0.14049676432094649</v>
      </c>
      <c r="Q25" s="22"/>
      <c r="R25" s="47">
        <f>IFERROR(' p.4-5'!T25/' p.4-5'!$F25-1,0)</f>
        <v>-0.11743139387509405</v>
      </c>
      <c r="S25" s="22"/>
    </row>
    <row r="26" spans="2:19" x14ac:dyDescent="0.2">
      <c r="B26" s="12">
        <f>MAX(B$11:B25)+1</f>
        <v>14</v>
      </c>
      <c r="C26" s="2"/>
      <c r="D26" s="21" t="s">
        <v>5</v>
      </c>
      <c r="E26" s="12"/>
      <c r="F26" s="47">
        <f>IFERROR(' p.4-5'!H26/' p.4-5'!$F26-1,0)</f>
        <v>-0.19893292644839289</v>
      </c>
      <c r="G26" s="22"/>
      <c r="H26" s="47">
        <f>IFERROR(' p.4-5'!J26/' p.4-5'!$F26-1,0)</f>
        <v>2.343477265662508E-2</v>
      </c>
      <c r="I26" s="22"/>
      <c r="J26" s="47">
        <f>IFERROR(' p.4-5'!L26/' p.4-5'!$F26-1,0)</f>
        <v>3.2437762634503819E-2</v>
      </c>
      <c r="K26" s="22"/>
      <c r="L26" s="47">
        <f>IFERROR(' p.4-5'!N26/' p.4-5'!$F26-1,0)</f>
        <v>4.6641348843085684E-2</v>
      </c>
      <c r="M26" s="22"/>
      <c r="N26" s="47">
        <f>IFERROR(' p.4-5'!P26/' p.4-5'!$F26-1,0)</f>
        <v>1.1826325010300565E-2</v>
      </c>
      <c r="P26" s="47">
        <f>IFERROR(' p.4-5'!R26/' p.4-5'!$F26-1,0)</f>
        <v>7.1194660041018487E-3</v>
      </c>
      <c r="Q26" s="22"/>
      <c r="R26" s="47">
        <f>IFERROR(' p.4-5'!T26/' p.4-5'!$F26-1,0)</f>
        <v>-1.5214056188070813E-2</v>
      </c>
      <c r="S26" s="22"/>
    </row>
    <row r="27" spans="2:19" x14ac:dyDescent="0.2">
      <c r="B27" s="12">
        <f>MAX(B$11:B26)+1</f>
        <v>15</v>
      </c>
      <c r="C27" s="2"/>
      <c r="D27" s="21" t="s">
        <v>6</v>
      </c>
      <c r="E27" s="12"/>
      <c r="F27" s="47">
        <f>IFERROR(' p.4-5'!H27/' p.4-5'!$F27-1,0)</f>
        <v>0.17278029003908069</v>
      </c>
      <c r="G27" s="22"/>
      <c r="H27" s="47">
        <f>IFERROR(' p.4-5'!J27/' p.4-5'!$F27-1,0)</f>
        <v>0.12365569766811402</v>
      </c>
      <c r="I27" s="22"/>
      <c r="J27" s="47">
        <f>IFERROR(' p.4-5'!L27/' p.4-5'!$F27-1,0)</f>
        <v>0.15341076079726634</v>
      </c>
      <c r="K27" s="22"/>
      <c r="L27" s="47">
        <f>IFERROR(' p.4-5'!N27/' p.4-5'!$F27-1,0)</f>
        <v>0.18958306648217915</v>
      </c>
      <c r="M27" s="22"/>
      <c r="N27" s="47">
        <f>IFERROR(' p.4-5'!P27/' p.4-5'!$F27-1,0)</f>
        <v>3.992189923717282E-2</v>
      </c>
      <c r="P27" s="47">
        <f>IFERROR(' p.4-5'!R27/' p.4-5'!$F27-1,0)</f>
        <v>3.8393541587200097E-2</v>
      </c>
      <c r="Q27" s="22"/>
      <c r="R27" s="47">
        <f>IFERROR(' p.4-5'!T27/' p.4-5'!$F27-1,0)</f>
        <v>4.6667230407697602E-2</v>
      </c>
      <c r="S27" s="22"/>
    </row>
    <row r="28" spans="2:19" x14ac:dyDescent="0.2">
      <c r="B28" s="12">
        <f>MAX(B$11:B27)+1</f>
        <v>16</v>
      </c>
      <c r="C28" s="2"/>
      <c r="D28" s="21" t="s">
        <v>7</v>
      </c>
      <c r="E28" s="12"/>
      <c r="F28" s="47">
        <f>IFERROR(' p.4-5'!H28/' p.4-5'!$F28-1,0)</f>
        <v>0.25057964324651327</v>
      </c>
      <c r="G28" s="22"/>
      <c r="H28" s="47">
        <f>IFERROR(' p.4-5'!J28/' p.4-5'!$F28-1,0)</f>
        <v>0.25936101307742954</v>
      </c>
      <c r="I28" s="22"/>
      <c r="J28" s="47">
        <f>IFERROR(' p.4-5'!L28/' p.4-5'!$F28-1,0)</f>
        <v>0.33558323092971554</v>
      </c>
      <c r="K28" s="22"/>
      <c r="L28" s="47">
        <f>IFERROR(' p.4-5'!N28/' p.4-5'!$F28-1,0)</f>
        <v>0.42176162109432491</v>
      </c>
      <c r="M28" s="22"/>
      <c r="N28" s="47">
        <f>IFERROR(' p.4-5'!P28/' p.4-5'!$F28-1,0)</f>
        <v>6.7665213993128859E-3</v>
      </c>
      <c r="P28" s="47">
        <f>IFERROR(' p.4-5'!R28/' p.4-5'!$F28-1,0)</f>
        <v>1.1378860153577142E-2</v>
      </c>
      <c r="Q28" s="22"/>
      <c r="R28" s="47">
        <f>IFERROR(' p.4-5'!T28/' p.4-5'!$F28-1,0)</f>
        <v>0.117897759562128</v>
      </c>
      <c r="S28" s="22"/>
    </row>
    <row r="29" spans="2:19" x14ac:dyDescent="0.2">
      <c r="B29" s="12">
        <f>MAX(B$11:B28)+1</f>
        <v>17</v>
      </c>
      <c r="C29" s="2"/>
      <c r="D29" s="21" t="s">
        <v>8</v>
      </c>
      <c r="E29" s="12"/>
      <c r="F29" s="47">
        <f>IFERROR(' p.4-5'!H29/' p.4-5'!$F29-1,0)</f>
        <v>7.6428274374266802E-2</v>
      </c>
      <c r="G29" s="22"/>
      <c r="H29" s="47">
        <f>IFERROR(' p.4-5'!J29/' p.4-5'!$F29-1,0)</f>
        <v>4.0354593724804655E-2</v>
      </c>
      <c r="I29" s="22"/>
      <c r="J29" s="47">
        <f>IFERROR(' p.4-5'!L29/' p.4-5'!$F29-1,0)</f>
        <v>3.1159739471309233E-2</v>
      </c>
      <c r="K29" s="22"/>
      <c r="L29" s="47">
        <f>IFERROR(' p.4-5'!N29/' p.4-5'!$F29-1,0)</f>
        <v>3.3426966741757713E-2</v>
      </c>
      <c r="M29" s="22"/>
      <c r="N29" s="47">
        <f>IFERROR(' p.4-5'!P29/' p.4-5'!$F29-1,0)</f>
        <v>1.836216055082307E-2</v>
      </c>
      <c r="P29" s="47">
        <f>IFERROR(' p.4-5'!R29/' p.4-5'!$F29-1,0)</f>
        <v>-6.6082809372940643E-2</v>
      </c>
      <c r="Q29" s="22"/>
      <c r="R29" s="47">
        <f>IFERROR(' p.4-5'!T29/' p.4-5'!$F29-1,0)</f>
        <v>2.7314152495058863E-2</v>
      </c>
      <c r="S29" s="22"/>
    </row>
    <row r="30" spans="2:19" x14ac:dyDescent="0.2">
      <c r="B30" s="12">
        <f>MAX(B$11:B29)+1</f>
        <v>18</v>
      </c>
      <c r="C30" s="2"/>
      <c r="D30" s="21" t="s">
        <v>9</v>
      </c>
      <c r="E30" s="12"/>
      <c r="F30" s="47">
        <f>IFERROR(' p.4-5'!H30/' p.4-5'!$F30-1,0)</f>
        <v>0.5467147147061171</v>
      </c>
      <c r="G30" s="22"/>
      <c r="H30" s="47">
        <f>IFERROR(' p.4-5'!J30/' p.4-5'!$F30-1,0)</f>
        <v>3.5295281864555772E-2</v>
      </c>
      <c r="I30" s="22"/>
      <c r="J30" s="47">
        <f>IFERROR(' p.4-5'!L30/' p.4-5'!$F30-1,0)</f>
        <v>-4.4366527591936933E-2</v>
      </c>
      <c r="K30" s="22"/>
      <c r="L30" s="47">
        <f>IFERROR(' p.4-5'!N30/' p.4-5'!$F30-1,0)</f>
        <v>-1.080204689876274E-2</v>
      </c>
      <c r="M30" s="22"/>
      <c r="N30" s="47">
        <f>IFERROR(' p.4-5'!P30/' p.4-5'!$F30-1,0)</f>
        <v>-7.958606469171281E-2</v>
      </c>
      <c r="P30" s="47">
        <f>IFERROR(' p.4-5'!R30/' p.4-5'!$F30-1,0)</f>
        <v>-0.10118817241088307</v>
      </c>
      <c r="Q30" s="22"/>
      <c r="R30" s="47">
        <f>IFERROR(' p.4-5'!T30/' p.4-5'!$F30-1,0)</f>
        <v>-0.10394277016925846</v>
      </c>
      <c r="S30" s="22"/>
    </row>
    <row r="31" spans="2:19" x14ac:dyDescent="0.2">
      <c r="B31" s="12">
        <f>MAX(B$11:B30)+1</f>
        <v>19</v>
      </c>
      <c r="C31" s="2"/>
      <c r="D31" s="21" t="s">
        <v>10</v>
      </c>
      <c r="E31" s="12"/>
      <c r="F31" s="47">
        <f>IFERROR(' p.4-5'!H31/' p.4-5'!$F31-1,0)</f>
        <v>-6.6916097698869859E-2</v>
      </c>
      <c r="G31" s="22"/>
      <c r="H31" s="47">
        <f>IFERROR(' p.4-5'!J31/' p.4-5'!$F31-1,0)</f>
        <v>-0.38310067813835458</v>
      </c>
      <c r="I31" s="22"/>
      <c r="J31" s="47">
        <f>IFERROR(' p.4-5'!L31/' p.4-5'!$F31-1,0)</f>
        <v>-0.38730690508817767</v>
      </c>
      <c r="K31" s="22"/>
      <c r="L31" s="47">
        <f>IFERROR(' p.4-5'!N31/' p.4-5'!$F31-1,0)</f>
        <v>-0.36571280555635888</v>
      </c>
      <c r="M31" s="22"/>
      <c r="N31" s="47">
        <f>IFERROR(' p.4-5'!P31/' p.4-5'!$F31-1,0)</f>
        <v>-0.42473439013904879</v>
      </c>
      <c r="P31" s="47">
        <f>IFERROR(' p.4-5'!R31/' p.4-5'!$F31-1,0)</f>
        <v>-0.42529905453099115</v>
      </c>
      <c r="Q31" s="22"/>
      <c r="R31" s="47">
        <f>IFERROR(' p.4-5'!T31/' p.4-5'!$F31-1,0)</f>
        <v>-0.43354400271325788</v>
      </c>
      <c r="S31" s="22"/>
    </row>
    <row r="32" spans="2:19" x14ac:dyDescent="0.2">
      <c r="B32" s="12">
        <f>MAX(B$11:B31)+1</f>
        <v>20</v>
      </c>
      <c r="C32" s="2"/>
      <c r="D32" s="21" t="s">
        <v>11</v>
      </c>
      <c r="E32" s="12"/>
      <c r="F32" s="47">
        <f>IFERROR(' p.4-5'!H32/' p.4-5'!$F32-1,0)</f>
        <v>3.8334548329364306</v>
      </c>
      <c r="G32" s="22"/>
      <c r="H32" s="47">
        <f>IFERROR(' p.4-5'!J32/' p.4-5'!$F32-1,0)</f>
        <v>3.6687038602664375</v>
      </c>
      <c r="I32" s="22"/>
      <c r="J32" s="47">
        <f>IFERROR(' p.4-5'!L32/' p.4-5'!$F32-1,0)</f>
        <v>3.5906290986201777</v>
      </c>
      <c r="K32" s="22"/>
      <c r="L32" s="47">
        <f>IFERROR(' p.4-5'!N32/' p.4-5'!$F32-1,0)</f>
        <v>4.041144434973762</v>
      </c>
      <c r="M32" s="22"/>
      <c r="N32" s="47">
        <f>IFERROR(' p.4-5'!P32/' p.4-5'!$F32-1,0)</f>
        <v>2.6848175969823123</v>
      </c>
      <c r="P32" s="47">
        <f>IFERROR(' p.4-5'!R32/' p.4-5'!$F32-1,0)</f>
        <v>2.5422373401738354</v>
      </c>
      <c r="Q32" s="22"/>
      <c r="R32" s="47">
        <f>IFERROR(' p.4-5'!T32/' p.4-5'!$F32-1,0)</f>
        <v>2.8517902919984666</v>
      </c>
      <c r="S32" s="22"/>
    </row>
    <row r="33" spans="2:19" x14ac:dyDescent="0.2">
      <c r="B33" s="12">
        <f>MAX(B$11:B32)+1</f>
        <v>21</v>
      </c>
      <c r="C33" s="2"/>
      <c r="D33" s="1" t="s">
        <v>41</v>
      </c>
      <c r="E33" s="12"/>
      <c r="F33" s="48">
        <f>IFERROR(' p.4-5'!H33/' p.4-5'!$F33-1,0)</f>
        <v>-1.8224312367220219E-2</v>
      </c>
      <c r="G33" s="20"/>
      <c r="H33" s="48">
        <f>IFERROR(' p.4-5'!J33/' p.4-5'!$F33-1,0)</f>
        <v>-1.0126292009681737E-2</v>
      </c>
      <c r="I33" s="20"/>
      <c r="J33" s="48">
        <f>IFERROR(' p.4-5'!L33/' p.4-5'!$F33-1,0)</f>
        <v>-1.78683696221551E-2</v>
      </c>
      <c r="K33" s="20"/>
      <c r="L33" s="48">
        <f>IFERROR(' p.4-5'!N33/' p.4-5'!$F33-1,0)</f>
        <v>-9.1361687241289236E-3</v>
      </c>
      <c r="M33" s="20"/>
      <c r="N33" s="48">
        <f>IFERROR(' p.4-5'!P33/' p.4-5'!$F33-1,0)</f>
        <v>-4.6098469167452416E-2</v>
      </c>
      <c r="P33" s="48">
        <f>IFERROR(' p.4-5'!R33/' p.4-5'!$F33-1,0)</f>
        <v>-6.0368412570298235E-2</v>
      </c>
      <c r="Q33" s="20"/>
      <c r="R33" s="48">
        <f>IFERROR(' p.4-5'!T33/' p.4-5'!$F33-1,0)</f>
        <v>-3.9752876042616236E-2</v>
      </c>
      <c r="S33" s="20"/>
    </row>
    <row r="34" spans="2:19" x14ac:dyDescent="0.2">
      <c r="B34" s="12"/>
      <c r="C34" s="2"/>
      <c r="D34" s="21"/>
      <c r="E34" s="12"/>
      <c r="F34" s="4"/>
      <c r="G34" s="4"/>
      <c r="H34" s="4"/>
      <c r="I34" s="4"/>
      <c r="J34" s="4"/>
      <c r="K34" s="4"/>
      <c r="L34" s="4"/>
      <c r="M34" s="4"/>
      <c r="N34" s="4"/>
      <c r="P34" s="4"/>
      <c r="Q34" s="4"/>
      <c r="R34" s="4"/>
      <c r="S34" s="4"/>
    </row>
    <row r="35" spans="2:19" x14ac:dyDescent="0.2">
      <c r="B35" s="12">
        <f>MAX(B$11:B34)+1</f>
        <v>22</v>
      </c>
      <c r="C35" s="2"/>
      <c r="D35" s="1" t="s">
        <v>48</v>
      </c>
      <c r="E35" s="12"/>
      <c r="F35" s="48">
        <f>IFERROR(' p.4-5'!H35/' p.4-5'!$F35-1,0)</f>
        <v>-1.8448308457864715E-2</v>
      </c>
      <c r="G35" s="20"/>
      <c r="H35" s="48">
        <f>IFERROR(' p.4-5'!J35/' p.4-5'!$F35-1,0)</f>
        <v>-5.576810940401189E-3</v>
      </c>
      <c r="I35" s="20"/>
      <c r="J35" s="48">
        <f>IFERROR(' p.4-5'!L35/' p.4-5'!$F35-1,0)</f>
        <v>-1.3966978661872909E-2</v>
      </c>
      <c r="K35" s="20"/>
      <c r="L35" s="48">
        <f>IFERROR(' p.4-5'!N35/' p.4-5'!$F35-1,0)</f>
        <v>-5.3130425153504746E-3</v>
      </c>
      <c r="M35" s="20"/>
      <c r="N35" s="48">
        <f>IFERROR(' p.4-5'!P35/' p.4-5'!$F35-1,0)</f>
        <v>-1.4776235990171305E-2</v>
      </c>
      <c r="P35" s="48">
        <f>IFERROR(' p.4-5'!R35/' p.4-5'!$F35-1,0)</f>
        <v>-1.9502268897310882E-2</v>
      </c>
      <c r="Q35" s="20"/>
      <c r="R35" s="48">
        <f>IFERROR(' p.4-5'!T35/' p.4-5'!$F35-1,0)</f>
        <v>-4.1746755595106766E-3</v>
      </c>
      <c r="S35" s="20"/>
    </row>
    <row r="36" spans="2:19" x14ac:dyDescent="0.2">
      <c r="B36" s="12"/>
      <c r="C36" s="2"/>
      <c r="D36" s="21"/>
      <c r="E36" s="12"/>
      <c r="F36" s="4"/>
      <c r="G36" s="4"/>
      <c r="H36" s="4"/>
      <c r="I36" s="4"/>
      <c r="J36" s="4"/>
      <c r="K36" s="4"/>
      <c r="L36" s="4"/>
      <c r="M36" s="4"/>
      <c r="N36" s="4"/>
      <c r="P36" s="4"/>
      <c r="Q36" s="4"/>
      <c r="R36" s="4"/>
      <c r="S36" s="4"/>
    </row>
    <row r="37" spans="2:19" x14ac:dyDescent="0.2">
      <c r="B37" s="12"/>
      <c r="C37" s="2"/>
      <c r="D37" s="21"/>
      <c r="E37" s="12"/>
      <c r="F37" s="4"/>
      <c r="G37" s="4"/>
      <c r="H37" s="4"/>
      <c r="I37" s="4"/>
      <c r="J37" s="4"/>
      <c r="K37" s="4"/>
      <c r="L37" s="4"/>
      <c r="M37" s="4"/>
      <c r="N37" s="4"/>
      <c r="P37" s="4"/>
      <c r="Q37" s="4"/>
      <c r="R37" s="4"/>
      <c r="S37" s="4"/>
    </row>
    <row r="38" spans="2:19" x14ac:dyDescent="0.2">
      <c r="B38" s="12"/>
      <c r="C38" s="2"/>
      <c r="D38" s="18" t="s">
        <v>49</v>
      </c>
      <c r="E38" s="12"/>
      <c r="F38" s="12"/>
      <c r="G38" s="12"/>
      <c r="H38" s="12"/>
      <c r="I38" s="12"/>
      <c r="J38" s="12"/>
      <c r="K38" s="12"/>
      <c r="L38" s="12"/>
      <c r="M38" s="12"/>
      <c r="N38" s="12"/>
      <c r="P38" s="12"/>
      <c r="Q38" s="12"/>
      <c r="R38" s="12"/>
      <c r="S38" s="12"/>
    </row>
    <row r="39" spans="2:19" x14ac:dyDescent="0.2">
      <c r="B39" s="12"/>
      <c r="C39" s="2"/>
      <c r="D39" s="21"/>
      <c r="E39" s="12"/>
      <c r="F39" s="4"/>
      <c r="G39" s="4"/>
      <c r="H39" s="4"/>
      <c r="I39" s="4"/>
      <c r="J39" s="4"/>
      <c r="K39" s="4"/>
      <c r="L39" s="4"/>
      <c r="M39" s="4"/>
      <c r="N39" s="4"/>
      <c r="P39" s="4"/>
      <c r="Q39" s="4"/>
      <c r="R39" s="4"/>
      <c r="S39" s="4"/>
    </row>
    <row r="40" spans="2:19" x14ac:dyDescent="0.2">
      <c r="B40" s="12"/>
      <c r="C40" s="2"/>
      <c r="D40" s="18" t="s">
        <v>34</v>
      </c>
      <c r="E40" s="12"/>
      <c r="F40" s="20"/>
      <c r="G40" s="20"/>
      <c r="H40" s="20"/>
      <c r="I40" s="20"/>
      <c r="J40" s="20"/>
      <c r="K40" s="20"/>
      <c r="L40" s="20"/>
      <c r="M40" s="20"/>
      <c r="N40" s="20"/>
      <c r="P40" s="20"/>
      <c r="Q40" s="20"/>
      <c r="R40" s="20"/>
      <c r="S40" s="20"/>
    </row>
    <row r="41" spans="2:19" x14ac:dyDescent="0.2">
      <c r="B41" s="12">
        <f>MAX(B$11:B40)+1</f>
        <v>23</v>
      </c>
      <c r="C41" s="2"/>
      <c r="D41" s="21" t="s">
        <v>73</v>
      </c>
      <c r="E41" s="12"/>
      <c r="F41" s="47">
        <f>IFERROR(' p.4-5'!H41/' p.4-5'!$F41-1,0)</f>
        <v>9.2534033448621322E-4</v>
      </c>
      <c r="G41" s="22"/>
      <c r="H41" s="47">
        <f>IFERROR(' p.4-5'!J41/' p.4-5'!$F41-1,0)</f>
        <v>-0.21744710285984048</v>
      </c>
      <c r="I41" s="22"/>
      <c r="J41" s="47">
        <f>IFERROR(' p.4-5'!L41/' p.4-5'!$F41-1,0)</f>
        <v>-0.22446260196484291</v>
      </c>
      <c r="K41" s="22"/>
      <c r="L41" s="47">
        <f>IFERROR(' p.4-5'!N41/' p.4-5'!$F41-1,0)</f>
        <v>-0.21926890307801883</v>
      </c>
      <c r="M41" s="22"/>
      <c r="N41" s="47">
        <f>IFERROR(' p.4-5'!P41/' p.4-5'!$F41-1,0)</f>
        <v>-0.14395080823971618</v>
      </c>
      <c r="P41" s="47">
        <f>IFERROR(' p.4-5'!R41/' p.4-5'!$F41-1,0)</f>
        <v>-9.8997405912481629E-2</v>
      </c>
      <c r="Q41" s="22"/>
      <c r="R41" s="47">
        <f>IFERROR(' p.4-5'!T41/' p.4-5'!$F41-1,0)</f>
        <v>-0.18302723079167027</v>
      </c>
      <c r="S41" s="22"/>
    </row>
    <row r="42" spans="2:19" x14ac:dyDescent="0.2">
      <c r="B42" s="12">
        <f>MAX(B$11:B41)+1</f>
        <v>24</v>
      </c>
      <c r="C42" s="2"/>
      <c r="D42" s="21" t="s">
        <v>74</v>
      </c>
      <c r="E42" s="12"/>
      <c r="F42" s="47">
        <f>IFERROR(' p.4-5'!H42/' p.4-5'!$F42-1,0)</f>
        <v>-3.4788548146244769E-2</v>
      </c>
      <c r="G42" s="22"/>
      <c r="H42" s="47">
        <f>IFERROR(' p.4-5'!J42/' p.4-5'!$F42-1,0)</f>
        <v>-0.24757648224073625</v>
      </c>
      <c r="I42" s="22"/>
      <c r="J42" s="47">
        <f>IFERROR(' p.4-5'!L42/' p.4-5'!$F42-1,0)</f>
        <v>-0.25541075333238994</v>
      </c>
      <c r="K42" s="22"/>
      <c r="L42" s="47">
        <f>IFERROR(' p.4-5'!N42/' p.4-5'!$F42-1,0)</f>
        <v>-0.24512875751010887</v>
      </c>
      <c r="M42" s="22"/>
      <c r="N42" s="47">
        <f>IFERROR(' p.4-5'!P42/' p.4-5'!$F42-1,0)</f>
        <v>3.8400275188648081E-3</v>
      </c>
      <c r="P42" s="47">
        <f>IFERROR(' p.4-5'!R42/' p.4-5'!$F42-1,0)</f>
        <v>2.5859126305713076E-2</v>
      </c>
      <c r="Q42" s="22"/>
      <c r="R42" s="47">
        <f>IFERROR(' p.4-5'!T42/' p.4-5'!$F42-1,0)</f>
        <v>-0.1359663540350996</v>
      </c>
      <c r="S42" s="22"/>
    </row>
    <row r="43" spans="2:19" x14ac:dyDescent="0.2">
      <c r="B43" s="12">
        <f>MAX(B$11:B42)+1</f>
        <v>25</v>
      </c>
      <c r="C43" s="2"/>
      <c r="D43" s="21" t="s">
        <v>75</v>
      </c>
      <c r="E43" s="12"/>
      <c r="F43" s="47">
        <f>IFERROR(' p.4-5'!H43/' p.4-5'!$F43-1,0)</f>
        <v>-0.26724381708578449</v>
      </c>
      <c r="G43" s="22"/>
      <c r="H43" s="47">
        <f>IFERROR(' p.4-5'!J43/' p.4-5'!$F43-1,0)</f>
        <v>-0.32328354484235788</v>
      </c>
      <c r="I43" s="22"/>
      <c r="J43" s="47">
        <f>IFERROR(' p.4-5'!L43/' p.4-5'!$F43-1,0)</f>
        <v>-0.32885657140625624</v>
      </c>
      <c r="K43" s="22"/>
      <c r="L43" s="47">
        <f>IFERROR(' p.4-5'!N43/' p.4-5'!$F43-1,0)</f>
        <v>-0.32219696758828742</v>
      </c>
      <c r="M43" s="22"/>
      <c r="N43" s="47">
        <f>IFERROR(' p.4-5'!P43/' p.4-5'!$F43-1,0)</f>
        <v>-0.28705927110237361</v>
      </c>
      <c r="P43" s="47">
        <f>IFERROR(' p.4-5'!R43/' p.4-5'!$F43-1,0)</f>
        <v>-0.24876694776567465</v>
      </c>
      <c r="Q43" s="22"/>
      <c r="R43" s="47">
        <f>IFERROR(' p.4-5'!T43/' p.4-5'!$F43-1,0)</f>
        <v>-0.30859010177990487</v>
      </c>
      <c r="S43" s="22"/>
    </row>
    <row r="44" spans="2:19" x14ac:dyDescent="0.2">
      <c r="B44" s="12">
        <f>MAX(B$11:B43)+1</f>
        <v>26</v>
      </c>
      <c r="C44" s="2"/>
      <c r="D44" s="21" t="s">
        <v>76</v>
      </c>
      <c r="E44" s="12"/>
      <c r="F44" s="47">
        <f>IFERROR(' p.4-5'!H44/' p.4-5'!$F44-1,0)</f>
        <v>-0.41075402552809337</v>
      </c>
      <c r="G44" s="22"/>
      <c r="H44" s="47">
        <f>IFERROR(' p.4-5'!J44/' p.4-5'!$F44-1,0)</f>
        <v>-0.7132235564412911</v>
      </c>
      <c r="I44" s="22"/>
      <c r="J44" s="47">
        <f>IFERROR(' p.4-5'!L44/' p.4-5'!$F44-1,0)</f>
        <v>-0.71334186279813261</v>
      </c>
      <c r="K44" s="22"/>
      <c r="L44" s="47">
        <f>IFERROR(' p.4-5'!N44/' p.4-5'!$F44-1,0)</f>
        <v>-0.71282765226503664</v>
      </c>
      <c r="M44" s="22"/>
      <c r="N44" s="47">
        <f>IFERROR(' p.4-5'!P44/' p.4-5'!$F44-1,0)</f>
        <v>-0.71286020946132245</v>
      </c>
      <c r="P44" s="47">
        <f>IFERROR(' p.4-5'!R44/' p.4-5'!$F44-1,0)</f>
        <v>-0.68448472848501152</v>
      </c>
      <c r="Q44" s="22"/>
      <c r="R44" s="47">
        <f>IFERROR(' p.4-5'!T44/' p.4-5'!$F44-1,0)</f>
        <v>-0.72680471088211251</v>
      </c>
      <c r="S44" s="22"/>
    </row>
    <row r="45" spans="2:19" x14ac:dyDescent="0.2">
      <c r="B45" s="12">
        <f>MAX(B$11:B44)+1</f>
        <v>27</v>
      </c>
      <c r="C45" s="2"/>
      <c r="D45" s="21" t="s">
        <v>77</v>
      </c>
      <c r="E45" s="12"/>
      <c r="F45" s="47">
        <f>IFERROR(' p.4-5'!H45/' p.4-5'!$F45-1,0)</f>
        <v>-0.27534199869216369</v>
      </c>
      <c r="G45" s="22"/>
      <c r="H45" s="47">
        <f>IFERROR(' p.4-5'!J45/' p.4-5'!$F45-1,0)</f>
        <v>-0.37747609630097068</v>
      </c>
      <c r="I45" s="22"/>
      <c r="J45" s="47">
        <f>IFERROR(' p.4-5'!L45/' p.4-5'!$F45-1,0)</f>
        <v>-0.37261534646299499</v>
      </c>
      <c r="K45" s="22"/>
      <c r="L45" s="47">
        <f>IFERROR(' p.4-5'!N45/' p.4-5'!$F45-1,0)</f>
        <v>-0.37266585778221173</v>
      </c>
      <c r="M45" s="22"/>
      <c r="N45" s="47">
        <f>IFERROR(' p.4-5'!P45/' p.4-5'!$F45-1,0)</f>
        <v>-0.38249097375732111</v>
      </c>
      <c r="P45" s="47">
        <f>IFERROR(' p.4-5'!R45/' p.4-5'!$F45-1,0)</f>
        <v>-0.31090045423864776</v>
      </c>
      <c r="Q45" s="22"/>
      <c r="R45" s="47">
        <f>IFERROR(' p.4-5'!T45/' p.4-5'!$F45-1,0)</f>
        <v>-0.3758821179697035</v>
      </c>
      <c r="S45" s="22"/>
    </row>
    <row r="46" spans="2:19" x14ac:dyDescent="0.2">
      <c r="B46" s="12">
        <f>MAX(B$11:B45)+1</f>
        <v>28</v>
      </c>
      <c r="C46" s="2"/>
      <c r="D46" s="21" t="s">
        <v>78</v>
      </c>
      <c r="E46" s="12"/>
      <c r="F46" s="47">
        <f>IFERROR(' p.4-5'!H46/' p.4-5'!$F46-1,0)</f>
        <v>4.2449117450063856E-2</v>
      </c>
      <c r="G46" s="22"/>
      <c r="H46" s="47">
        <f>IFERROR(' p.4-5'!J46/' p.4-5'!$F46-1,0)</f>
        <v>-5.4488966754138835E-2</v>
      </c>
      <c r="I46" s="22"/>
      <c r="J46" s="47">
        <f>IFERROR(' p.4-5'!L46/' p.4-5'!$F46-1,0)</f>
        <v>-6.2804879690544935E-2</v>
      </c>
      <c r="K46" s="22"/>
      <c r="L46" s="47">
        <f>IFERROR(' p.4-5'!N46/' p.4-5'!$F46-1,0)</f>
        <v>-5.669031343946429E-2</v>
      </c>
      <c r="M46" s="22"/>
      <c r="N46" s="47">
        <f>IFERROR(' p.4-5'!P46/' p.4-5'!$F46-1,0)</f>
        <v>2.975454305905223E-2</v>
      </c>
      <c r="P46" s="47">
        <f>IFERROR(' p.4-5'!R46/' p.4-5'!$F46-1,0)</f>
        <v>8.5229068057709023E-2</v>
      </c>
      <c r="Q46" s="22"/>
      <c r="R46" s="47">
        <f>IFERROR(' p.4-5'!T46/' p.4-5'!$F46-1,0)</f>
        <v>-1.4893177074897235E-2</v>
      </c>
      <c r="S46" s="22"/>
    </row>
    <row r="47" spans="2:19" x14ac:dyDescent="0.2">
      <c r="B47" s="12">
        <f>MAX(B$11:B46)+1</f>
        <v>29</v>
      </c>
      <c r="C47" s="2"/>
      <c r="D47" s="21" t="s">
        <v>79</v>
      </c>
      <c r="E47" s="12"/>
      <c r="F47" s="47">
        <f>IFERROR(' p.4-5'!H47/' p.4-5'!$F47-1,0)</f>
        <v>9.622452185226904E-2</v>
      </c>
      <c r="G47" s="22"/>
      <c r="H47" s="47">
        <f>IFERROR(' p.4-5'!J47/' p.4-5'!$F47-1,0)</f>
        <v>5.2912061534765797E-2</v>
      </c>
      <c r="I47" s="22"/>
      <c r="J47" s="47">
        <f>IFERROR(' p.4-5'!L47/' p.4-5'!$F47-1,0)</f>
        <v>4.3499482790798849E-2</v>
      </c>
      <c r="K47" s="22"/>
      <c r="L47" s="47">
        <f>IFERROR(' p.4-5'!N47/' p.4-5'!$F47-1,0)</f>
        <v>5.606917208528861E-2</v>
      </c>
      <c r="M47" s="22"/>
      <c r="N47" s="47">
        <f>IFERROR(' p.4-5'!P47/' p.4-5'!$F47-1,0)</f>
        <v>0.35524153610051057</v>
      </c>
      <c r="P47" s="47">
        <f>IFERROR(' p.4-5'!R47/' p.4-5'!$F47-1,0)</f>
        <v>0.38760347418538599</v>
      </c>
      <c r="Q47" s="22"/>
      <c r="R47" s="47">
        <f>IFERROR(' p.4-5'!T47/' p.4-5'!$F47-1,0)</f>
        <v>0.19093875572678698</v>
      </c>
      <c r="S47" s="22"/>
    </row>
    <row r="48" spans="2:19" x14ac:dyDescent="0.2">
      <c r="B48" s="12">
        <f>MAX(B$11:B47)+1</f>
        <v>30</v>
      </c>
      <c r="C48" s="2"/>
      <c r="D48" s="21" t="s">
        <v>80</v>
      </c>
      <c r="E48" s="12"/>
      <c r="F48" s="47">
        <f>IFERROR(' p.4-5'!H48/' p.4-5'!$F48-1,0)</f>
        <v>-0.14999266749380502</v>
      </c>
      <c r="G48" s="22"/>
      <c r="H48" s="47">
        <f>IFERROR(' p.4-5'!J48/' p.4-5'!$F48-1,0)</f>
        <v>-3.9194793870873101E-2</v>
      </c>
      <c r="I48" s="22"/>
      <c r="J48" s="47">
        <f>IFERROR(' p.4-5'!L48/' p.4-5'!$F48-1,0)</f>
        <v>-2.3874199829105214E-2</v>
      </c>
      <c r="K48" s="22"/>
      <c r="L48" s="47">
        <f>IFERROR(' p.4-5'!N48/' p.4-5'!$F48-1,0)</f>
        <v>-5.6051041023799097E-3</v>
      </c>
      <c r="M48" s="22"/>
      <c r="N48" s="47">
        <f>IFERROR(' p.4-5'!P48/' p.4-5'!$F48-1,0)</f>
        <v>0.30094238034906073</v>
      </c>
      <c r="P48" s="47">
        <f>IFERROR(' p.4-5'!R48/' p.4-5'!$F48-1,0)</f>
        <v>0.30922908326672705</v>
      </c>
      <c r="Q48" s="22"/>
      <c r="R48" s="47">
        <f>IFERROR(' p.4-5'!T48/' p.4-5'!$F48-1,0)</f>
        <v>0.11228736004525786</v>
      </c>
      <c r="S48" s="22"/>
    </row>
    <row r="49" spans="2:19" x14ac:dyDescent="0.2">
      <c r="B49" s="12">
        <f>MAX(B$11:B48)+1</f>
        <v>31</v>
      </c>
      <c r="C49" s="2"/>
      <c r="D49" s="21" t="s">
        <v>81</v>
      </c>
      <c r="E49" s="12"/>
      <c r="F49" s="47">
        <f>IFERROR(' p.4-5'!H49/' p.4-5'!$F49-1,0)</f>
        <v>-0.3547513143506279</v>
      </c>
      <c r="G49" s="22"/>
      <c r="H49" s="47">
        <f>IFERROR(' p.4-5'!J49/' p.4-5'!$F49-1,0)</f>
        <v>-0.60842246065317585</v>
      </c>
      <c r="I49" s="22"/>
      <c r="J49" s="47">
        <f>IFERROR(' p.4-5'!L49/' p.4-5'!$F49-1,0)</f>
        <v>-0.60892187985381641</v>
      </c>
      <c r="K49" s="22"/>
      <c r="L49" s="47">
        <f>IFERROR(' p.4-5'!N49/' p.4-5'!$F49-1,0)</f>
        <v>-0.60620639610199178</v>
      </c>
      <c r="M49" s="22"/>
      <c r="N49" s="47">
        <f>IFERROR(' p.4-5'!P49/' p.4-5'!$F49-1,0)</f>
        <v>-0.60297142826511041</v>
      </c>
      <c r="P49" s="47">
        <f>IFERROR(' p.4-5'!R49/' p.4-5'!$F49-1,0)</f>
        <v>-0.59128868583832572</v>
      </c>
      <c r="Q49" s="22"/>
      <c r="R49" s="47">
        <f>IFERROR(' p.4-5'!T49/' p.4-5'!$F49-1,0)</f>
        <v>-0.62704469427199094</v>
      </c>
      <c r="S49" s="22"/>
    </row>
    <row r="50" spans="2:19" x14ac:dyDescent="0.2">
      <c r="B50" s="12">
        <f>MAX(B$11:B49)+1</f>
        <v>32</v>
      </c>
      <c r="C50" s="2"/>
      <c r="D50" s="21" t="s">
        <v>82</v>
      </c>
      <c r="E50" s="12"/>
      <c r="F50" s="47">
        <f>IFERROR(' p.4-5'!H50/' p.4-5'!$F50-1,0)</f>
        <v>-0.29341384706386275</v>
      </c>
      <c r="G50" s="22"/>
      <c r="H50" s="47">
        <f>IFERROR(' p.4-5'!J50/' p.4-5'!$F50-1,0)</f>
        <v>-0.44725361866611957</v>
      </c>
      <c r="I50" s="22"/>
      <c r="J50" s="47">
        <f>IFERROR(' p.4-5'!L50/' p.4-5'!$F50-1,0)</f>
        <v>-0.44810073647742499</v>
      </c>
      <c r="K50" s="22"/>
      <c r="L50" s="47">
        <f>IFERROR(' p.4-5'!N50/' p.4-5'!$F50-1,0)</f>
        <v>-0.44749289732035469</v>
      </c>
      <c r="M50" s="22"/>
      <c r="N50" s="47">
        <f>IFERROR(' p.4-5'!P50/' p.4-5'!$F50-1,0)</f>
        <v>-0.45506103029614697</v>
      </c>
      <c r="P50" s="47">
        <f>IFERROR(' p.4-5'!R50/' p.4-5'!$F50-1,0)</f>
        <v>-0.35246439858462852</v>
      </c>
      <c r="Q50" s="22"/>
      <c r="R50" s="47">
        <f>IFERROR(' p.4-5'!T50/' p.4-5'!$F50-1,0)</f>
        <v>-0.45029676344830427</v>
      </c>
      <c r="S50" s="22"/>
    </row>
    <row r="51" spans="2:19" x14ac:dyDescent="0.2">
      <c r="B51" s="12">
        <f>MAX(B$11:B50)+1</f>
        <v>33</v>
      </c>
      <c r="C51" s="2"/>
      <c r="D51" s="1" t="s">
        <v>36</v>
      </c>
      <c r="E51" s="12"/>
      <c r="F51" s="48">
        <f>IFERROR(' p.4-5'!H51/' p.4-5'!$F51-1,0)</f>
        <v>-1.0246188903288767E-2</v>
      </c>
      <c r="G51" s="20"/>
      <c r="H51" s="48">
        <f>IFERROR(' p.4-5'!J51/' p.4-5'!$F51-1,0)</f>
        <v>-0.17604036321219596</v>
      </c>
      <c r="I51" s="20"/>
      <c r="J51" s="48">
        <f>IFERROR(' p.4-5'!L51/' p.4-5'!$F51-1,0)</f>
        <v>-0.18302807632341178</v>
      </c>
      <c r="K51" s="20"/>
      <c r="L51" s="48">
        <f>IFERROR(' p.4-5'!N51/' p.4-5'!$F51-1,0)</f>
        <v>-0.17686774940000105</v>
      </c>
      <c r="M51" s="20"/>
      <c r="N51" s="48">
        <f>IFERROR(' p.4-5'!P51/' p.4-5'!$F51-1,0)</f>
        <v>-7.9009696258406592E-2</v>
      </c>
      <c r="P51" s="48">
        <f>IFERROR(' p.4-5'!R51/' p.4-5'!$F51-1,0)</f>
        <v>-3.3013150685433756E-2</v>
      </c>
      <c r="Q51" s="20"/>
      <c r="R51" s="48">
        <f>IFERROR(' p.4-5'!T51/' p.4-5'!$F51-1,0)</f>
        <v>-0.13153603683912984</v>
      </c>
      <c r="S51" s="20"/>
    </row>
    <row r="52" spans="2:19" x14ac:dyDescent="0.2">
      <c r="B52" s="12"/>
      <c r="C52" s="2"/>
      <c r="E52" s="12"/>
      <c r="F52" s="23"/>
      <c r="G52" s="20"/>
      <c r="H52" s="23"/>
      <c r="I52" s="20"/>
      <c r="J52" s="23"/>
      <c r="K52" s="20"/>
      <c r="L52" s="23"/>
      <c r="M52" s="20"/>
      <c r="N52" s="23"/>
      <c r="P52" s="23"/>
      <c r="Q52" s="20"/>
      <c r="R52" s="23"/>
      <c r="S52" s="20"/>
    </row>
    <row r="53" spans="2:19" x14ac:dyDescent="0.2">
      <c r="B53" s="12"/>
      <c r="C53" s="2"/>
      <c r="D53" s="18" t="s">
        <v>35</v>
      </c>
      <c r="E53" s="12"/>
      <c r="F53" s="20"/>
      <c r="G53" s="20"/>
      <c r="H53" s="20"/>
      <c r="I53" s="20"/>
      <c r="J53" s="20"/>
      <c r="K53" s="20"/>
      <c r="L53" s="20"/>
      <c r="M53" s="20"/>
      <c r="N53" s="20"/>
      <c r="P53" s="20"/>
      <c r="Q53" s="20"/>
      <c r="R53" s="20"/>
      <c r="S53" s="20"/>
    </row>
    <row r="54" spans="2:19" x14ac:dyDescent="0.2">
      <c r="B54" s="12">
        <f>MAX(B$11:B53)+1</f>
        <v>34</v>
      </c>
      <c r="C54" s="2"/>
      <c r="D54" s="21" t="s">
        <v>73</v>
      </c>
      <c r="E54" s="12"/>
      <c r="F54" s="47">
        <f>IFERROR(' p.4-5'!H54/' p.4-5'!$F54-1,0)</f>
        <v>8.72387267345065E-4</v>
      </c>
      <c r="G54" s="22"/>
      <c r="H54" s="47">
        <f>IFERROR(' p.4-5'!J54/' p.4-5'!$F54-1,0)</f>
        <v>-0.16125086009116707</v>
      </c>
      <c r="I54" s="22"/>
      <c r="J54" s="47">
        <f>IFERROR(' p.4-5'!L54/' p.4-5'!$F54-1,0)</f>
        <v>-0.16774432097344427</v>
      </c>
      <c r="K54" s="22"/>
      <c r="L54" s="47">
        <f>IFERROR(' p.4-5'!N54/' p.4-5'!$F54-1,0)</f>
        <v>-0.16281325718872353</v>
      </c>
      <c r="M54" s="22"/>
      <c r="N54" s="47">
        <f>IFERROR(' p.4-5'!P54/' p.4-5'!$F54-1,0)</f>
        <v>-9.3245110267537235E-2</v>
      </c>
      <c r="P54" s="47">
        <f>IFERROR(' p.4-5'!R54/' p.4-5'!$F54-1,0)</f>
        <v>-4.0963168552086149E-2</v>
      </c>
      <c r="Q54" s="22"/>
      <c r="R54" s="47">
        <f>IFERROR(' p.4-5'!T54/' p.4-5'!$F54-1,0)</f>
        <v>-6.693943670304725E-2</v>
      </c>
      <c r="S54" s="22"/>
    </row>
    <row r="55" spans="2:19" x14ac:dyDescent="0.2">
      <c r="B55" s="12">
        <f>MAX(B$11:B54)+1</f>
        <v>35</v>
      </c>
      <c r="C55" s="2"/>
      <c r="D55" s="21" t="s">
        <v>74</v>
      </c>
      <c r="E55" s="12"/>
      <c r="F55" s="47">
        <f>IFERROR(' p.4-5'!H55/' p.4-5'!$F55-1,0)</f>
        <v>-3.4943012048002875E-2</v>
      </c>
      <c r="G55" s="22"/>
      <c r="H55" s="47">
        <f>IFERROR(' p.4-5'!J55/' p.4-5'!$F55-1,0)</f>
        <v>-0.29650980762664536</v>
      </c>
      <c r="I55" s="22"/>
      <c r="J55" s="47">
        <f>IFERROR(' p.4-5'!L55/' p.4-5'!$F55-1,0)</f>
        <v>-0.30472162119438939</v>
      </c>
      <c r="K55" s="22"/>
      <c r="L55" s="47">
        <f>IFERROR(' p.4-5'!N55/' p.4-5'!$F55-1,0)</f>
        <v>-0.29417522286631781</v>
      </c>
      <c r="M55" s="22"/>
      <c r="N55" s="47">
        <f>IFERROR(' p.4-5'!P55/' p.4-5'!$F55-1,0)</f>
        <v>-3.3386213933504383E-2</v>
      </c>
      <c r="P55" s="47">
        <f>IFERROR(' p.4-5'!R55/' p.4-5'!$F55-1,0)</f>
        <v>-1.5479832000443561E-2</v>
      </c>
      <c r="Q55" s="22"/>
      <c r="R55" s="47">
        <f>IFERROR(' p.4-5'!T55/' p.4-5'!$F55-1,0)</f>
        <v>3.2406976365429774E-2</v>
      </c>
      <c r="S55" s="22"/>
    </row>
    <row r="56" spans="2:19" x14ac:dyDescent="0.2">
      <c r="B56" s="12">
        <f>MAX(B$11:B55)+1</f>
        <v>36</v>
      </c>
      <c r="C56" s="2"/>
      <c r="D56" s="21" t="s">
        <v>75</v>
      </c>
      <c r="E56" s="12"/>
      <c r="F56" s="47">
        <f>IFERROR(' p.4-5'!H56/' p.4-5'!$F56-1,0)</f>
        <v>-0.3004134175062837</v>
      </c>
      <c r="G56" s="22"/>
      <c r="H56" s="47">
        <f>IFERROR(' p.4-5'!J56/' p.4-5'!$F56-1,0)</f>
        <v>-0.44117667255369653</v>
      </c>
      <c r="I56" s="22"/>
      <c r="J56" s="47">
        <f>IFERROR(' p.4-5'!L56/' p.4-5'!$F56-1,0)</f>
        <v>-0.43616535429201708</v>
      </c>
      <c r="K56" s="22"/>
      <c r="L56" s="47">
        <f>IFERROR(' p.4-5'!N56/' p.4-5'!$F56-1,0)</f>
        <v>-0.42743962173696493</v>
      </c>
      <c r="M56" s="22"/>
      <c r="N56" s="47">
        <f>IFERROR(' p.4-5'!P56/' p.4-5'!$F56-1,0)</f>
        <v>-0.2767559659862997</v>
      </c>
      <c r="P56" s="47">
        <f>IFERROR(' p.4-5'!R56/' p.4-5'!$F56-1,0)</f>
        <v>-0.19781267436744732</v>
      </c>
      <c r="Q56" s="22"/>
      <c r="R56" s="47">
        <f>IFERROR(' p.4-5'!T56/' p.4-5'!$F56-1,0)</f>
        <v>-0.25767438366593487</v>
      </c>
      <c r="S56" s="22"/>
    </row>
    <row r="57" spans="2:19" x14ac:dyDescent="0.2">
      <c r="B57" s="12">
        <f>MAX(B$11:B56)+1</f>
        <v>37</v>
      </c>
      <c r="C57" s="2"/>
      <c r="D57" s="21" t="s">
        <v>76</v>
      </c>
      <c r="E57" s="12"/>
      <c r="F57" s="47">
        <f>IFERROR(' p.4-5'!H57/' p.4-5'!$F57-1,0)</f>
        <v>-0.44288507339010963</v>
      </c>
      <c r="G57" s="22"/>
      <c r="H57" s="47">
        <f>IFERROR(' p.4-5'!J57/' p.4-5'!$F57-1,0)</f>
        <v>2.6569692716159832E-2</v>
      </c>
      <c r="I57" s="22"/>
      <c r="J57" s="47">
        <f>IFERROR(' p.4-5'!L57/' p.4-5'!$F57-1,0)</f>
        <v>2.6460491801509889E-2</v>
      </c>
      <c r="K57" s="22"/>
      <c r="L57" s="47">
        <f>IFERROR(' p.4-5'!N57/' p.4-5'!$F57-1,0)</f>
        <v>2.6784738568994104E-2</v>
      </c>
      <c r="M57" s="22"/>
      <c r="N57" s="47">
        <f>IFERROR(' p.4-5'!P57/' p.4-5'!$F57-1,0)</f>
        <v>2.5823748955886572E-2</v>
      </c>
      <c r="P57" s="47">
        <f>IFERROR(' p.4-5'!R57/' p.4-5'!$F57-1,0)</f>
        <v>0.19570429935796807</v>
      </c>
      <c r="Q57" s="22"/>
      <c r="R57" s="47">
        <f>IFERROR(' p.4-5'!T57/' p.4-5'!$F57-1,0)</f>
        <v>2.8565583057949651E-2</v>
      </c>
      <c r="S57" s="22"/>
    </row>
    <row r="58" spans="2:19" x14ac:dyDescent="0.2">
      <c r="B58" s="12">
        <f>MAX(B$11:B57)+1</f>
        <v>38</v>
      </c>
      <c r="C58" s="2"/>
      <c r="D58" s="21" t="s">
        <v>77</v>
      </c>
      <c r="E58" s="12"/>
      <c r="F58" s="47">
        <f>IFERROR(' p.4-5'!H58/' p.4-5'!$F58-1,0)</f>
        <v>-0.27095837955914404</v>
      </c>
      <c r="G58" s="22"/>
      <c r="H58" s="47">
        <f>IFERROR(' p.4-5'!J58/' p.4-5'!$F58-1,0)</f>
        <v>-0.36667298941485482</v>
      </c>
      <c r="I58" s="22"/>
      <c r="J58" s="47">
        <f>IFERROR(' p.4-5'!L58/' p.4-5'!$F58-1,0)</f>
        <v>-0.36169606388714581</v>
      </c>
      <c r="K58" s="22"/>
      <c r="L58" s="47">
        <f>IFERROR(' p.4-5'!N58/' p.4-5'!$F58-1,0)</f>
        <v>-0.36174778246605377</v>
      </c>
      <c r="M58" s="22"/>
      <c r="N58" s="47">
        <f>IFERROR(' p.4-5'!P58/' p.4-5'!$F58-1,0)</f>
        <v>-0.37180195369433311</v>
      </c>
      <c r="P58" s="47">
        <f>IFERROR(' p.4-5'!R58/' p.4-5'!$F58-1,0)</f>
        <v>-0.29852296893324903</v>
      </c>
      <c r="Q58" s="22"/>
      <c r="R58" s="47">
        <f>IFERROR(' p.4-5'!T58/' p.4-5'!$F58-1,0)</f>
        <v>-0.3650409137656373</v>
      </c>
      <c r="S58" s="22"/>
    </row>
    <row r="59" spans="2:19" x14ac:dyDescent="0.2">
      <c r="B59" s="12">
        <f>MAX(B$11:B58)+1</f>
        <v>39</v>
      </c>
      <c r="C59" s="2"/>
      <c r="D59" s="1" t="s">
        <v>37</v>
      </c>
      <c r="E59" s="12"/>
      <c r="F59" s="48">
        <f>IFERROR(' p.4-5'!H59/' p.4-5'!$F59-1,0)</f>
        <v>-4.4756113311100743E-2</v>
      </c>
      <c r="G59" s="20"/>
      <c r="H59" s="48">
        <f>IFERROR(' p.4-5'!J59/' p.4-5'!$F59-1,0)</f>
        <v>-0.21410247109243741</v>
      </c>
      <c r="I59" s="20"/>
      <c r="J59" s="48">
        <f>IFERROR(' p.4-5'!L59/' p.4-5'!$F59-1,0)</f>
        <v>-0.21935496459886716</v>
      </c>
      <c r="K59" s="20"/>
      <c r="L59" s="48">
        <f>IFERROR(' p.4-5'!N59/' p.4-5'!$F59-1,0)</f>
        <v>-0.21329351083575665</v>
      </c>
      <c r="M59" s="20"/>
      <c r="N59" s="48">
        <f>IFERROR(' p.4-5'!P59/' p.4-5'!$F59-1,0)</f>
        <v>-0.10847862880039816</v>
      </c>
      <c r="P59" s="48">
        <f>IFERROR(' p.4-5'!R59/' p.4-5'!$F59-1,0)</f>
        <v>-5.7238526539339807E-2</v>
      </c>
      <c r="Q59" s="20"/>
      <c r="R59" s="48">
        <f>IFERROR(' p.4-5'!T59/' p.4-5'!$F59-1,0)</f>
        <v>-7.7634405290741726E-2</v>
      </c>
      <c r="S59" s="20"/>
    </row>
    <row r="60" spans="2:19" x14ac:dyDescent="0.2">
      <c r="B60" s="12"/>
      <c r="C60" s="2"/>
      <c r="D60" s="21"/>
      <c r="E60" s="12"/>
      <c r="F60" s="4"/>
      <c r="G60" s="4"/>
      <c r="H60" s="4"/>
      <c r="I60" s="4"/>
      <c r="J60" s="4"/>
      <c r="K60" s="4"/>
      <c r="L60" s="4"/>
      <c r="M60" s="4"/>
      <c r="N60" s="4"/>
      <c r="P60" s="4"/>
      <c r="Q60" s="4"/>
      <c r="R60" s="4"/>
      <c r="S60" s="4"/>
    </row>
    <row r="61" spans="2:19" x14ac:dyDescent="0.2">
      <c r="B61" s="12">
        <f>MAX(B$11:B60)+1</f>
        <v>40</v>
      </c>
      <c r="C61" s="2"/>
      <c r="D61" s="1" t="s">
        <v>50</v>
      </c>
      <c r="E61" s="12"/>
      <c r="F61" s="48">
        <f>IFERROR(' p.4-5'!H61/' p.4-5'!$F61-1,0)</f>
        <v>-2.1791544510328387E-2</v>
      </c>
      <c r="G61" s="20"/>
      <c r="H61" s="48">
        <f>IFERROR(' p.4-5'!J61/' p.4-5'!$F61-1,0)</f>
        <v>-0.18877410801667349</v>
      </c>
      <c r="I61" s="20"/>
      <c r="J61" s="48">
        <f>IFERROR(' p.4-5'!L61/' p.4-5'!$F61-1,0)</f>
        <v>-0.19518130037227077</v>
      </c>
      <c r="K61" s="20"/>
      <c r="L61" s="48">
        <f>IFERROR(' p.4-5'!N61/' p.4-5'!$F61-1,0)</f>
        <v>-0.18905405163767819</v>
      </c>
      <c r="M61" s="20"/>
      <c r="N61" s="48">
        <f>IFERROR(' p.4-5'!P61/' p.4-5'!$F61-1,0)</f>
        <v>-8.886857921441027E-2</v>
      </c>
      <c r="P61" s="48">
        <f>IFERROR(' p.4-5'!R61/' p.4-5'!$F61-1,0)</f>
        <v>-4.1117792574600576E-2</v>
      </c>
      <c r="Q61" s="20"/>
      <c r="R61" s="48">
        <f>IFERROR(' p.4-5'!T61/' p.4-5'!$F61-1,0)</f>
        <v>-0.11350315167045377</v>
      </c>
      <c r="S61" s="20"/>
    </row>
    <row r="62" spans="2:19" x14ac:dyDescent="0.2">
      <c r="B62" s="12"/>
      <c r="C62" s="2"/>
      <c r="D62" s="2"/>
      <c r="E62" s="12"/>
      <c r="F62" s="19"/>
      <c r="G62" s="24"/>
      <c r="H62" s="19"/>
      <c r="I62" s="24"/>
      <c r="J62" s="19"/>
      <c r="K62" s="24"/>
      <c r="L62" s="19"/>
      <c r="M62" s="24"/>
      <c r="N62" s="19"/>
      <c r="P62" s="19"/>
      <c r="Q62" s="24"/>
      <c r="R62" s="19"/>
      <c r="S62" s="24"/>
    </row>
    <row r="63" spans="2:19" x14ac:dyDescent="0.2">
      <c r="B63" s="12"/>
      <c r="C63" s="2"/>
      <c r="D63" s="2"/>
      <c r="E63" s="12"/>
      <c r="F63" s="19"/>
      <c r="G63" s="25"/>
      <c r="H63" s="19"/>
      <c r="I63" s="25"/>
      <c r="J63" s="19"/>
      <c r="K63" s="25"/>
      <c r="L63" s="19"/>
      <c r="M63" s="25"/>
      <c r="N63" s="19"/>
      <c r="P63" s="19"/>
      <c r="Q63" s="25"/>
      <c r="R63" s="19"/>
      <c r="S63" s="25"/>
    </row>
    <row r="64" spans="2:19" x14ac:dyDescent="0.2">
      <c r="B64" s="12"/>
      <c r="C64" s="2"/>
      <c r="D64" s="18" t="s">
        <v>51</v>
      </c>
      <c r="E64" s="12"/>
      <c r="F64" s="12"/>
      <c r="G64" s="12"/>
      <c r="H64" s="12"/>
      <c r="I64" s="12"/>
      <c r="J64" s="12"/>
      <c r="K64" s="12"/>
      <c r="L64" s="12"/>
      <c r="M64" s="12"/>
      <c r="N64" s="12"/>
      <c r="P64" s="12"/>
      <c r="Q64" s="12"/>
      <c r="R64" s="12"/>
      <c r="S64" s="12"/>
    </row>
    <row r="65" spans="2:19" x14ac:dyDescent="0.2">
      <c r="B65" s="12"/>
      <c r="C65" s="2"/>
      <c r="D65" s="21"/>
      <c r="E65" s="12"/>
      <c r="F65" s="4"/>
      <c r="G65" s="4"/>
      <c r="H65" s="4"/>
      <c r="I65" s="4"/>
      <c r="J65" s="4"/>
      <c r="K65" s="4"/>
      <c r="L65" s="4"/>
      <c r="M65" s="4"/>
      <c r="N65" s="4"/>
      <c r="P65" s="4"/>
      <c r="Q65" s="4"/>
      <c r="R65" s="4"/>
      <c r="S65" s="4"/>
    </row>
    <row r="66" spans="2:19" x14ac:dyDescent="0.2">
      <c r="B66" s="12"/>
      <c r="C66" s="2"/>
      <c r="D66" s="26" t="s">
        <v>38</v>
      </c>
      <c r="E66" s="12"/>
      <c r="F66" s="19"/>
      <c r="G66" s="24"/>
      <c r="H66" s="19"/>
      <c r="I66" s="24"/>
      <c r="J66" s="19"/>
      <c r="K66" s="24"/>
      <c r="L66" s="19"/>
      <c r="M66" s="24"/>
      <c r="N66" s="19"/>
      <c r="P66" s="19"/>
      <c r="Q66" s="24"/>
      <c r="R66" s="19"/>
      <c r="S66" s="24"/>
    </row>
    <row r="67" spans="2:19" x14ac:dyDescent="0.2">
      <c r="B67" s="12">
        <f>MAX(B$11:B66)+1</f>
        <v>41</v>
      </c>
      <c r="C67" s="2"/>
      <c r="D67" s="27" t="s">
        <v>13</v>
      </c>
      <c r="E67" s="12"/>
      <c r="F67" s="47">
        <f>IFERROR(' p.4-5'!H67/' p.4-5'!$F67-1,0)</f>
        <v>5.0628860862616865E-2</v>
      </c>
      <c r="G67" s="22"/>
      <c r="H67" s="47">
        <f>IFERROR(' p.4-5'!J67/' p.4-5'!$F67-1,0)</f>
        <v>7.9257542572543471E-2</v>
      </c>
      <c r="I67" s="22"/>
      <c r="J67" s="47">
        <f>IFERROR(' p.4-5'!L67/' p.4-5'!$F67-1,0)</f>
        <v>6.9903807177272181E-2</v>
      </c>
      <c r="K67" s="22"/>
      <c r="L67" s="47">
        <f>IFERROR(' p.4-5'!N67/' p.4-5'!$F67-1,0)</f>
        <v>7.6818101063983679E-2</v>
      </c>
      <c r="M67" s="22"/>
      <c r="N67" s="47">
        <f>IFERROR(' p.4-5'!P67/' p.4-5'!$F67-1,0)</f>
        <v>5.2223964965389058E-2</v>
      </c>
      <c r="P67" s="47">
        <f>IFERROR(' p.4-5'!R67/' p.4-5'!$F67-1,0)</f>
        <v>3.6996514982883033E-2</v>
      </c>
      <c r="Q67" s="22"/>
      <c r="R67" s="47">
        <f>IFERROR(' p.4-5'!T67/' p.4-5'!$F67-1,0)</f>
        <v>5.8153580190274612E-2</v>
      </c>
      <c r="S67" s="22"/>
    </row>
    <row r="68" spans="2:19" x14ac:dyDescent="0.2">
      <c r="B68" s="12">
        <f>MAX(B$11:B67)+1</f>
        <v>42</v>
      </c>
      <c r="C68" s="2"/>
      <c r="D68" s="27" t="s">
        <v>14</v>
      </c>
      <c r="E68" s="12"/>
      <c r="F68" s="47">
        <f>IFERROR(' p.4-5'!H68/' p.4-5'!$F68-1,0)</f>
        <v>1.4719059695682546E-3</v>
      </c>
      <c r="G68" s="22"/>
      <c r="H68" s="47">
        <f>IFERROR(' p.4-5'!J68/' p.4-5'!$F68-1,0)</f>
        <v>6.5893302829955092E-2</v>
      </c>
      <c r="I68" s="22"/>
      <c r="J68" s="47">
        <f>IFERROR(' p.4-5'!L68/' p.4-5'!$F68-1,0)</f>
        <v>5.4528507053774655E-2</v>
      </c>
      <c r="K68" s="22"/>
      <c r="L68" s="47">
        <f>IFERROR(' p.4-5'!N68/' p.4-5'!$F68-1,0)</f>
        <v>6.9334716319119361E-2</v>
      </c>
      <c r="M68" s="22"/>
      <c r="N68" s="47">
        <f>IFERROR(' p.4-5'!P68/' p.4-5'!$F68-1,0)</f>
        <v>-1.1241152222860373E-2</v>
      </c>
      <c r="P68" s="47">
        <f>IFERROR(' p.4-5'!R68/' p.4-5'!$F68-1,0)</f>
        <v>-2.4122180627320855E-2</v>
      </c>
      <c r="Q68" s="22"/>
      <c r="R68" s="47">
        <f>IFERROR(' p.4-5'!T68/' p.4-5'!$F68-1,0)</f>
        <v>-4.1273141730548968E-3</v>
      </c>
      <c r="S68" s="22"/>
    </row>
    <row r="69" spans="2:19" x14ac:dyDescent="0.2">
      <c r="B69" s="12">
        <f>MAX(B$11:B68)+1</f>
        <v>43</v>
      </c>
      <c r="C69" s="2"/>
      <c r="D69" s="27" t="s">
        <v>68</v>
      </c>
      <c r="E69" s="12"/>
      <c r="F69" s="47">
        <f>IFERROR(' p.4-5'!H69/' p.4-5'!$F69-1,0)</f>
        <v>-4.9990065844237375E-2</v>
      </c>
      <c r="G69" s="22"/>
      <c r="H69" s="47">
        <f>IFERROR(' p.4-5'!J69/' p.4-5'!$F69-1,0)</f>
        <v>-9.4997635211449549E-2</v>
      </c>
      <c r="I69" s="22"/>
      <c r="J69" s="47">
        <f>IFERROR(' p.4-5'!L69/' p.4-5'!$F69-1,0)</f>
        <v>-7.436086066529346E-2</v>
      </c>
      <c r="K69" s="22"/>
      <c r="L69" s="47">
        <f>IFERROR(' p.4-5'!N69/' p.4-5'!$F69-1,0)</f>
        <v>-4.8685385298890327E-2</v>
      </c>
      <c r="M69" s="22"/>
      <c r="N69" s="47">
        <f>IFERROR(' p.4-5'!P69/' p.4-5'!$F69-1,0)</f>
        <v>-0.14895302394320731</v>
      </c>
      <c r="P69" s="47">
        <f>IFERROR(' p.4-5'!R69/' p.4-5'!$F69-1,0)</f>
        <v>-0.15082021150358982</v>
      </c>
      <c r="Q69" s="22"/>
      <c r="R69" s="47">
        <f>IFERROR(' p.4-5'!T69/' p.4-5'!$F69-1,0)</f>
        <v>-0.14254245173122448</v>
      </c>
      <c r="S69" s="22"/>
    </row>
    <row r="70" spans="2:19" x14ac:dyDescent="0.2">
      <c r="B70" s="12">
        <f>MAX(B$11:B69)+1</f>
        <v>44</v>
      </c>
      <c r="C70" s="2"/>
      <c r="D70" s="27" t="s">
        <v>69</v>
      </c>
      <c r="E70" s="12"/>
      <c r="F70" s="47">
        <f>IFERROR(' p.4-5'!H70/' p.4-5'!$F70-1,0)</f>
        <v>-0.31172311811808451</v>
      </c>
      <c r="G70" s="22"/>
      <c r="H70" s="47">
        <f>IFERROR(' p.4-5'!J70/' p.4-5'!$F70-1,0)</f>
        <v>-0.70418574917552423</v>
      </c>
      <c r="I70" s="22"/>
      <c r="J70" s="47">
        <f>IFERROR(' p.4-5'!L70/' p.4-5'!$F70-1,0)</f>
        <v>-0.70514372379404877</v>
      </c>
      <c r="K70" s="22"/>
      <c r="L70" s="47">
        <f>IFERROR(' p.4-5'!N70/' p.4-5'!$F70-1,0)</f>
        <v>-0.70177801641878679</v>
      </c>
      <c r="M70" s="22"/>
      <c r="N70" s="47">
        <f>IFERROR(' p.4-5'!P70/' p.4-5'!$F70-1,0)</f>
        <v>-0.70899363715229091</v>
      </c>
      <c r="P70" s="47">
        <f>IFERROR(' p.4-5'!R70/' p.4-5'!$F70-1,0)</f>
        <v>-0.70499544887312637</v>
      </c>
      <c r="Q70" s="22"/>
      <c r="R70" s="47">
        <f>IFERROR(' p.4-5'!T70/' p.4-5'!$F70-1,0)</f>
        <v>-0.68969045019255015</v>
      </c>
      <c r="S70" s="22"/>
    </row>
    <row r="71" spans="2:19" x14ac:dyDescent="0.2">
      <c r="B71" s="12">
        <f>MAX(B$11:B70)+1</f>
        <v>45</v>
      </c>
      <c r="C71" s="2"/>
      <c r="D71" s="27" t="s">
        <v>70</v>
      </c>
      <c r="E71" s="12"/>
      <c r="F71" s="47">
        <f>IFERROR(' p.4-5'!H71/' p.4-5'!$F71-1,0)</f>
        <v>-1.7710783054465939E-2</v>
      </c>
      <c r="G71" s="22"/>
      <c r="H71" s="47">
        <f>IFERROR(' p.4-5'!J71/' p.4-5'!$F71-1,0)</f>
        <v>-0.12198852015150463</v>
      </c>
      <c r="I71" s="22"/>
      <c r="J71" s="47">
        <f>IFERROR(' p.4-5'!L71/' p.4-5'!$F71-1,0)</f>
        <v>-0.10698385660258536</v>
      </c>
      <c r="K71" s="22"/>
      <c r="L71" s="47">
        <f>IFERROR(' p.4-5'!N71/' p.4-5'!$F71-1,0)</f>
        <v>-8.6226625332946338E-2</v>
      </c>
      <c r="M71" s="22"/>
      <c r="N71" s="47">
        <f>IFERROR(' p.4-5'!P71/' p.4-5'!$F71-1,0)</f>
        <v>-0.16217260415463919</v>
      </c>
      <c r="P71" s="47">
        <f>IFERROR(' p.4-5'!R71/' p.4-5'!$F71-1,0)</f>
        <v>-0.16581493420781279</v>
      </c>
      <c r="Q71" s="22"/>
      <c r="R71" s="47">
        <f>IFERROR(' p.4-5'!T71/' p.4-5'!$F71-1,0)</f>
        <v>-0.14196184121154132</v>
      </c>
      <c r="S71" s="22"/>
    </row>
    <row r="72" spans="2:19" x14ac:dyDescent="0.2">
      <c r="B72" s="12">
        <f>MAX(B$11:B71)+1</f>
        <v>46</v>
      </c>
      <c r="C72" s="2"/>
      <c r="D72" s="27" t="s">
        <v>71</v>
      </c>
      <c r="E72" s="12"/>
      <c r="F72" s="47">
        <f>IFERROR(' p.4-5'!H72/' p.4-5'!$F72-1,0)</f>
        <v>-0.31977159733400995</v>
      </c>
      <c r="G72" s="22"/>
      <c r="H72" s="47">
        <f>IFERROR(' p.4-5'!J72/' p.4-5'!$F72-1,0)</f>
        <v>-0.3647382078672855</v>
      </c>
      <c r="I72" s="22"/>
      <c r="J72" s="47">
        <f>IFERROR(' p.4-5'!L72/' p.4-5'!$F72-1,0)</f>
        <v>-0.37108630287621613</v>
      </c>
      <c r="K72" s="22"/>
      <c r="L72" s="47">
        <f>IFERROR(' p.4-5'!N72/' p.4-5'!$F72-1,0)</f>
        <v>-0.33572875334197305</v>
      </c>
      <c r="M72" s="22"/>
      <c r="N72" s="47">
        <f>IFERROR(' p.4-5'!P72/' p.4-5'!$F72-1,0)</f>
        <v>-0.43817967179741357</v>
      </c>
      <c r="P72" s="47">
        <f>IFERROR(' p.4-5'!R72/' p.4-5'!$F72-1,0)</f>
        <v>-0.44638872690520348</v>
      </c>
      <c r="Q72" s="22"/>
      <c r="R72" s="47">
        <f>IFERROR(' p.4-5'!T72/' p.4-5'!$F72-1,0)</f>
        <v>-0.45402410000554627</v>
      </c>
      <c r="S72" s="22"/>
    </row>
    <row r="73" spans="2:19" x14ac:dyDescent="0.2">
      <c r="B73" s="12">
        <f>MAX(B$11:B72)+1</f>
        <v>47</v>
      </c>
      <c r="C73" s="2"/>
      <c r="D73" s="27" t="s">
        <v>83</v>
      </c>
      <c r="E73" s="12"/>
      <c r="F73" s="47">
        <f>IFERROR(' p.4-5'!H73/' p.4-5'!$F73-1,0)</f>
        <v>0.18830538078459425</v>
      </c>
      <c r="G73" s="22"/>
      <c r="H73" s="47">
        <f>IFERROR(' p.4-5'!J73/' p.4-5'!$F73-1,0)</f>
        <v>0.29796399585090216</v>
      </c>
      <c r="I73" s="22"/>
      <c r="J73" s="47">
        <f>IFERROR(' p.4-5'!L73/' p.4-5'!$F73-1,0)</f>
        <v>0.33080405778465294</v>
      </c>
      <c r="K73" s="22"/>
      <c r="L73" s="47">
        <f>IFERROR(' p.4-5'!N73/' p.4-5'!$F73-1,0)</f>
        <v>0.37211744574191119</v>
      </c>
      <c r="M73" s="22"/>
      <c r="N73" s="47">
        <f>IFERROR(' p.4-5'!P73/' p.4-5'!$F73-1,0)</f>
        <v>0.19580251415230809</v>
      </c>
      <c r="P73" s="47">
        <f>IFERROR(' p.4-5'!R73/' p.4-5'!$F73-1,0)</f>
        <v>0.19255095187591142</v>
      </c>
      <c r="Q73" s="22"/>
      <c r="R73" s="47">
        <f>IFERROR(' p.4-5'!T73/' p.4-5'!$F73-1,0)</f>
        <v>0.1274528529520631</v>
      </c>
      <c r="S73" s="22"/>
    </row>
    <row r="74" spans="2:19" x14ac:dyDescent="0.2">
      <c r="B74" s="12">
        <f>MAX(B$11:B73)+1</f>
        <v>48</v>
      </c>
      <c r="C74" s="2"/>
      <c r="D74" s="27" t="s">
        <v>84</v>
      </c>
      <c r="E74" s="12"/>
      <c r="F74" s="47">
        <f>IFERROR(' p.4-5'!H74/' p.4-5'!$F74-1,0)</f>
        <v>-0.46507519445258549</v>
      </c>
      <c r="G74" s="22"/>
      <c r="H74" s="47">
        <f>IFERROR(' p.4-5'!J74/' p.4-5'!$F74-1,0)</f>
        <v>-0.24352693603455511</v>
      </c>
      <c r="I74" s="22"/>
      <c r="J74" s="47">
        <f>IFERROR(' p.4-5'!L74/' p.4-5'!$F74-1,0)</f>
        <v>-0.25581388400738825</v>
      </c>
      <c r="K74" s="22"/>
      <c r="L74" s="47">
        <f>IFERROR(' p.4-5'!N74/' p.4-5'!$F74-1,0)</f>
        <v>-0.20543053037815695</v>
      </c>
      <c r="M74" s="22"/>
      <c r="N74" s="47">
        <f>IFERROR(' p.4-5'!P74/' p.4-5'!$F74-1,0)</f>
        <v>-0.35195818871624163</v>
      </c>
      <c r="P74" s="47">
        <f>IFERROR(' p.4-5'!R74/' p.4-5'!$F74-1,0)</f>
        <v>-0.36520590342829118</v>
      </c>
      <c r="Q74" s="22"/>
      <c r="R74" s="47">
        <f>IFERROR(' p.4-5'!T74/' p.4-5'!$F74-1,0)</f>
        <v>-0.37942139197578906</v>
      </c>
      <c r="S74" s="22"/>
    </row>
    <row r="75" spans="2:19" x14ac:dyDescent="0.2">
      <c r="B75" s="12">
        <f>MAX(B$11:B74)+1</f>
        <v>49</v>
      </c>
      <c r="C75" s="2"/>
      <c r="D75" s="27" t="s">
        <v>15</v>
      </c>
      <c r="E75" s="12"/>
      <c r="F75" s="47">
        <f>IFERROR(' p.4-5'!H75/' p.4-5'!$F75-1,0)</f>
        <v>-2.5181098550082326E-2</v>
      </c>
      <c r="G75" s="22"/>
      <c r="H75" s="47">
        <f>IFERROR(' p.4-5'!J75/' p.4-5'!$F75-1,0)</f>
        <v>0.11252260774083811</v>
      </c>
      <c r="I75" s="22"/>
      <c r="J75" s="47">
        <f>IFERROR(' p.4-5'!L75/' p.4-5'!$F75-1,0)</f>
        <v>0.17108502904425782</v>
      </c>
      <c r="K75" s="22"/>
      <c r="L75" s="47">
        <f>IFERROR(' p.4-5'!N75/' p.4-5'!$F75-1,0)</f>
        <v>0.21143887176480636</v>
      </c>
      <c r="M75" s="22"/>
      <c r="N75" s="47">
        <f>IFERROR(' p.4-5'!P75/' p.4-5'!$F75-1,0)</f>
        <v>0.15825675732084865</v>
      </c>
      <c r="P75" s="47">
        <f>IFERROR(' p.4-5'!R75/' p.4-5'!$F75-1,0)</f>
        <v>0.20615866923409709</v>
      </c>
      <c r="Q75" s="22"/>
      <c r="R75" s="47">
        <f>IFERROR(' p.4-5'!T75/' p.4-5'!$F75-1,0)</f>
        <v>-2.7137926278400726E-2</v>
      </c>
      <c r="S75" s="22"/>
    </row>
    <row r="76" spans="2:19" x14ac:dyDescent="0.2">
      <c r="B76" s="12">
        <f>MAX(B$11:B75)+1</f>
        <v>50</v>
      </c>
      <c r="D76" s="27" t="s">
        <v>64</v>
      </c>
      <c r="E76" s="12"/>
      <c r="F76" s="47">
        <f>IFERROR(' p.4-5'!H76/' p.4-5'!$F76-1,0)</f>
        <v>-0.14071744631609306</v>
      </c>
      <c r="G76" s="22"/>
      <c r="H76" s="47">
        <f>IFERROR(' p.4-5'!J76/' p.4-5'!$F76-1,0)</f>
        <v>0.14559782375025199</v>
      </c>
      <c r="I76" s="22"/>
      <c r="J76" s="47">
        <f>IFERROR(' p.4-5'!L76/' p.4-5'!$F76-1,0)</f>
        <v>0.24154591840328621</v>
      </c>
      <c r="K76" s="22"/>
      <c r="L76" s="47">
        <f>IFERROR(' p.4-5'!N76/' p.4-5'!$F76-1,0)</f>
        <v>-3.3961002128714113E-2</v>
      </c>
      <c r="M76" s="22"/>
      <c r="N76" s="47">
        <f>IFERROR(' p.4-5'!P76/' p.4-5'!$F76-1,0)</f>
        <v>0.15595911291336129</v>
      </c>
      <c r="P76" s="47">
        <f>IFERROR(' p.4-5'!R76/' p.4-5'!$F76-1,0)</f>
        <v>0.20202707653321439</v>
      </c>
      <c r="Q76" s="22"/>
      <c r="R76" s="47">
        <f>IFERROR(' p.4-5'!T76/' p.4-5'!$F76-1,0)</f>
        <v>1.2051304191396328E-2</v>
      </c>
      <c r="S76" s="22"/>
    </row>
    <row r="77" spans="2:19" x14ac:dyDescent="0.2">
      <c r="B77" s="12">
        <f>MAX(B$11:B76)+1</f>
        <v>51</v>
      </c>
      <c r="D77" s="27" t="s">
        <v>65</v>
      </c>
      <c r="E77" s="12"/>
      <c r="F77" s="47">
        <f>IFERROR(' p.4-5'!H77/' p.4-5'!$F77-1,0)</f>
        <v>-0.80445244836437113</v>
      </c>
      <c r="G77" s="22"/>
      <c r="H77" s="47">
        <f>IFERROR(' p.4-5'!J77/' p.4-5'!$F77-1,0)</f>
        <v>-0.92671070046290438</v>
      </c>
      <c r="I77" s="22"/>
      <c r="J77" s="47">
        <f>IFERROR(' p.4-5'!L77/' p.4-5'!$F77-1,0)</f>
        <v>-0.86925326637740508</v>
      </c>
      <c r="K77" s="22"/>
      <c r="L77" s="47">
        <f>IFERROR(' p.4-5'!N77/' p.4-5'!$F77-1,0)</f>
        <v>-0.92671070066533456</v>
      </c>
      <c r="M77" s="22"/>
      <c r="N77" s="47">
        <f>IFERROR(' p.4-5'!P77/' p.4-5'!$F77-1,0)</f>
        <v>-0.92775882891846373</v>
      </c>
      <c r="P77" s="47">
        <f>IFERROR(' p.4-5'!R77/' p.4-5'!$F77-1,0)</f>
        <v>-0.91812119222951982</v>
      </c>
      <c r="Q77" s="22"/>
      <c r="R77" s="47">
        <f>IFERROR(' p.4-5'!T77/' p.4-5'!$F77-1,0)</f>
        <v>-0.92668160763884189</v>
      </c>
      <c r="S77" s="22"/>
    </row>
    <row r="78" spans="2:19" x14ac:dyDescent="0.2">
      <c r="B78" s="12">
        <f>MAX(B$11:B77)+1</f>
        <v>52</v>
      </c>
      <c r="D78" s="27" t="s">
        <v>66</v>
      </c>
      <c r="E78" s="12"/>
      <c r="F78" s="47">
        <f>IFERROR(' p.4-5'!H78/' p.4-5'!$F78-1,0)</f>
        <v>8.5933487793916852E-2</v>
      </c>
      <c r="G78" s="22"/>
      <c r="H78" s="47">
        <f>IFERROR(' p.4-5'!J78/' p.4-5'!$F78-1,0)</f>
        <v>0.10233439729400029</v>
      </c>
      <c r="I78" s="22"/>
      <c r="J78" s="47">
        <f>IFERROR(' p.4-5'!L78/' p.4-5'!$F78-1,0)</f>
        <v>0.51052381717655626</v>
      </c>
      <c r="K78" s="22"/>
      <c r="L78" s="47">
        <f>IFERROR(' p.4-5'!N78/' p.4-5'!$F78-1,0)</f>
        <v>7.499388207558777E-2</v>
      </c>
      <c r="M78" s="22"/>
      <c r="N78" s="47">
        <f>IFERROR(' p.4-5'!P78/' p.4-5'!$F78-1,0)</f>
        <v>0.33712541463655632</v>
      </c>
      <c r="P78" s="47">
        <f>IFERROR(' p.4-5'!R78/' p.4-5'!$F78-1,0)</f>
        <v>0.41358326414846736</v>
      </c>
      <c r="Q78" s="22"/>
      <c r="R78" s="47">
        <f>IFERROR(' p.4-5'!T78/' p.4-5'!$F78-1,0)</f>
        <v>0.13169844085941618</v>
      </c>
      <c r="S78" s="22"/>
    </row>
    <row r="79" spans="2:19" x14ac:dyDescent="0.2">
      <c r="B79" s="12">
        <f>MAX(B$11:B78)+1</f>
        <v>53</v>
      </c>
      <c r="D79" s="27" t="s">
        <v>67</v>
      </c>
      <c r="E79" s="12"/>
      <c r="F79" s="47">
        <f>IFERROR(' p.4-5'!H79/' p.4-5'!$F79-1,0)</f>
        <v>-0.57264732812834596</v>
      </c>
      <c r="G79" s="22"/>
      <c r="H79" s="47">
        <f>IFERROR(' p.4-5'!J79/' p.4-5'!$F79-1,0)</f>
        <v>-0.57233388921357209</v>
      </c>
      <c r="I79" s="22"/>
      <c r="J79" s="47">
        <f>IFERROR(' p.4-5'!L79/' p.4-5'!$F79-1,0)</f>
        <v>-0.22158063774894432</v>
      </c>
      <c r="K79" s="22"/>
      <c r="L79" s="47">
        <f>IFERROR(' p.4-5'!N79/' p.4-5'!$F79-1,0)</f>
        <v>-0.57233389124360179</v>
      </c>
      <c r="M79" s="22"/>
      <c r="N79" s="47">
        <f>IFERROR(' p.4-5'!P79/' p.4-5'!$F79-1,0)</f>
        <v>-0.57314960680720717</v>
      </c>
      <c r="P79" s="47">
        <f>IFERROR(' p.4-5'!R79/' p.4-5'!$F79-1,0)</f>
        <v>-0.47665156471106074</v>
      </c>
      <c r="Q79" s="22"/>
      <c r="R79" s="47">
        <f>IFERROR(' p.4-5'!T79/' p.4-5'!$F79-1,0)</f>
        <v>-0.57204216302352529</v>
      </c>
      <c r="S79" s="22"/>
    </row>
    <row r="80" spans="2:19" x14ac:dyDescent="0.2">
      <c r="B80" s="12">
        <f>MAX(B$11:B79)+1</f>
        <v>54</v>
      </c>
      <c r="D80" s="27" t="s">
        <v>16</v>
      </c>
      <c r="E80" s="12"/>
      <c r="F80" s="47">
        <f>IFERROR(' p.4-5'!H80/' p.4-5'!$F80-1,0)</f>
        <v>2.1955947481338667E-2</v>
      </c>
      <c r="G80" s="22"/>
      <c r="H80" s="47">
        <f>IFERROR(' p.4-5'!J80/' p.4-5'!$F80-1,0)</f>
        <v>7.1485756877023743E-2</v>
      </c>
      <c r="I80" s="22"/>
      <c r="J80" s="47">
        <f>IFERROR(' p.4-5'!L80/' p.4-5'!$F80-1,0)</f>
        <v>0.52858195489672899</v>
      </c>
      <c r="K80" s="22"/>
      <c r="L80" s="47">
        <f>IFERROR(' p.4-5'!N80/' p.4-5'!$F80-1,0)</f>
        <v>0.14262463072384834</v>
      </c>
      <c r="M80" s="22"/>
      <c r="N80" s="47">
        <f>IFERROR(' p.4-5'!P80/' p.4-5'!$F80-1,0)</f>
        <v>0.66435732914939205</v>
      </c>
      <c r="P80" s="47">
        <f>IFERROR(' p.4-5'!R80/' p.4-5'!$F80-1,0)</f>
        <v>0.69803012204366754</v>
      </c>
      <c r="Q80" s="22"/>
      <c r="R80" s="47">
        <f>IFERROR(' p.4-5'!T80/' p.4-5'!$F80-1,0)</f>
        <v>8.1986265814915749E-2</v>
      </c>
      <c r="S80" s="22"/>
    </row>
    <row r="81" spans="2:19" x14ac:dyDescent="0.2">
      <c r="B81" s="12">
        <f>MAX(B$11:B80)+1</f>
        <v>55</v>
      </c>
      <c r="C81" s="2"/>
      <c r="D81" s="2" t="s">
        <v>39</v>
      </c>
      <c r="F81" s="48">
        <f>IFERROR(' p.4-5'!H81/' p.4-5'!$F81-1,0)</f>
        <v>4.1145280419822905E-2</v>
      </c>
      <c r="G81" s="20"/>
      <c r="H81" s="48">
        <f>IFERROR(' p.4-5'!J81/' p.4-5'!$F81-1,0)</f>
        <v>7.6415292724690831E-2</v>
      </c>
      <c r="I81" s="20"/>
      <c r="J81" s="48">
        <f>IFERROR(' p.4-5'!L81/' p.4-5'!$F81-1,0)</f>
        <v>9.6164586601256152E-2</v>
      </c>
      <c r="K81" s="20"/>
      <c r="L81" s="48">
        <f>IFERROR(' p.4-5'!N81/' p.4-5'!$F81-1,0)</f>
        <v>7.5972519166189967E-2</v>
      </c>
      <c r="M81" s="20"/>
      <c r="N81" s="48">
        <f>IFERROR(' p.4-5'!P81/' p.4-5'!$F81-1,0)</f>
        <v>5.8388590998716072E-2</v>
      </c>
      <c r="P81" s="48">
        <f>IFERROR(' p.4-5'!R81/' p.4-5'!$F81-1,0)</f>
        <v>5.0454685316539516E-2</v>
      </c>
      <c r="Q81" s="20"/>
      <c r="R81" s="48">
        <f>IFERROR(' p.4-5'!T81/' p.4-5'!$F81-1,0)</f>
        <v>4.5579760726089269E-2</v>
      </c>
      <c r="S81" s="20"/>
    </row>
    <row r="82" spans="2:19" x14ac:dyDescent="0.2">
      <c r="B82" s="12"/>
      <c r="C82" s="2"/>
      <c r="D82" s="21"/>
      <c r="E82" s="12"/>
      <c r="F82" s="4"/>
      <c r="G82" s="4"/>
      <c r="H82" s="4"/>
      <c r="I82" s="4"/>
      <c r="J82" s="4"/>
      <c r="K82" s="4"/>
      <c r="L82" s="4"/>
      <c r="M82" s="4"/>
      <c r="N82" s="4"/>
      <c r="P82" s="4"/>
      <c r="Q82" s="4"/>
      <c r="R82" s="4"/>
      <c r="S82" s="4"/>
    </row>
    <row r="83" spans="2:19" x14ac:dyDescent="0.2">
      <c r="B83" s="12">
        <f>MAX(B$11:B82)+1</f>
        <v>56</v>
      </c>
      <c r="C83" s="2"/>
      <c r="D83" s="1" t="s">
        <v>52</v>
      </c>
      <c r="E83" s="12"/>
      <c r="F83" s="48">
        <f>IFERROR(' p.4-5'!H83/' p.4-5'!$F83-1,0)</f>
        <v>4.1145280419822905E-2</v>
      </c>
      <c r="G83" s="20"/>
      <c r="H83" s="48">
        <f>IFERROR(' p.4-5'!J83/' p.4-5'!$F83-1,0)</f>
        <v>7.6415292724690831E-2</v>
      </c>
      <c r="I83" s="20"/>
      <c r="J83" s="48">
        <f>IFERROR(' p.4-5'!L83/' p.4-5'!$F83-1,0)</f>
        <v>9.6164586601256152E-2</v>
      </c>
      <c r="K83" s="20"/>
      <c r="L83" s="48">
        <f>IFERROR(' p.4-5'!N83/' p.4-5'!$F83-1,0)</f>
        <v>7.5972519166189967E-2</v>
      </c>
      <c r="M83" s="20"/>
      <c r="N83" s="48">
        <f>IFERROR(' p.4-5'!P83/' p.4-5'!$F83-1,0)</f>
        <v>5.8388590998716072E-2</v>
      </c>
      <c r="P83" s="48">
        <f>IFERROR(' p.4-5'!R83/' p.4-5'!$F83-1,0)</f>
        <v>5.0454685316539516E-2</v>
      </c>
      <c r="Q83" s="20"/>
      <c r="R83" s="48">
        <f>IFERROR(' p.4-5'!T83/' p.4-5'!$F83-1,0)</f>
        <v>4.5579760726089269E-2</v>
      </c>
      <c r="S83" s="20"/>
    </row>
    <row r="84" spans="2:19" x14ac:dyDescent="0.2">
      <c r="B84" s="3"/>
      <c r="C84" s="2"/>
      <c r="D84" s="12"/>
      <c r="F84" s="19"/>
      <c r="G84" s="25"/>
      <c r="H84" s="19"/>
      <c r="I84" s="25"/>
      <c r="J84" s="19"/>
      <c r="K84" s="25"/>
      <c r="L84" s="19"/>
      <c r="M84" s="25"/>
      <c r="N84" s="19"/>
      <c r="P84" s="19"/>
      <c r="Q84" s="25"/>
      <c r="R84" s="19"/>
      <c r="S84" s="25"/>
    </row>
    <row r="85" spans="2:19" x14ac:dyDescent="0.2">
      <c r="B85" s="12">
        <f>MAX(B$11:B84)+1</f>
        <v>57</v>
      </c>
      <c r="C85" s="2"/>
      <c r="D85" s="10" t="s">
        <v>33</v>
      </c>
      <c r="F85" s="48">
        <f>IFERROR(' p.4-5'!H85/' p.4-5'!$F85-1,0)</f>
        <v>-1.4933468206841383E-3</v>
      </c>
      <c r="G85" s="20"/>
      <c r="H85" s="48">
        <f>IFERROR(' p.4-5'!J85/' p.4-5'!$F85-1,0)</f>
        <v>-1.5062669848026067E-3</v>
      </c>
      <c r="I85" s="20"/>
      <c r="J85" s="48">
        <f>IFERROR(' p.4-5'!L85/' p.4-5'!$F85-1,0)</f>
        <v>-1.506455288145081E-3</v>
      </c>
      <c r="K85" s="20"/>
      <c r="L85" s="48">
        <f>IFERROR(' p.4-5'!N85/' p.4-5'!$F85-1,0)</f>
        <v>-1.5064155074044905E-3</v>
      </c>
      <c r="M85" s="20"/>
      <c r="N85" s="48">
        <f>IFERROR(' p.4-5'!P85/' p.4-5'!$F85-1,0)</f>
        <v>-1.5064515921485722E-3</v>
      </c>
      <c r="P85" s="48">
        <f>IFERROR(' p.4-5'!R85/' p.4-5'!$F85-1,0)</f>
        <v>-1.5063232365544188E-3</v>
      </c>
      <c r="Q85" s="20"/>
      <c r="R85" s="48">
        <f>IFERROR(' p.4-5'!T85/' p.4-5'!$F85-1,0)</f>
        <v>-1.5062708973945238E-3</v>
      </c>
      <c r="S85" s="20"/>
    </row>
    <row r="86" spans="2:19" x14ac:dyDescent="0.2">
      <c r="B86" s="12"/>
      <c r="C86" s="2"/>
      <c r="D86" s="2"/>
      <c r="E86" s="12"/>
    </row>
    <row r="87" spans="2:19" x14ac:dyDescent="0.2">
      <c r="B87" s="12"/>
      <c r="C87" s="2"/>
      <c r="D87" s="26" t="s">
        <v>18</v>
      </c>
      <c r="E87" s="12"/>
      <c r="F87" s="19"/>
      <c r="G87" s="28"/>
      <c r="H87" s="19"/>
      <c r="I87" s="28"/>
      <c r="J87" s="19"/>
      <c r="K87" s="28"/>
      <c r="L87" s="19"/>
      <c r="M87" s="28"/>
      <c r="N87" s="19"/>
      <c r="P87" s="19"/>
      <c r="Q87" s="28"/>
      <c r="R87" s="19"/>
      <c r="S87" s="28"/>
    </row>
    <row r="88" spans="2:19" x14ac:dyDescent="0.2">
      <c r="B88" s="12">
        <f>MAX(B$11:B87)+1</f>
        <v>58</v>
      </c>
      <c r="C88" s="2"/>
      <c r="D88" s="21" t="s">
        <v>28</v>
      </c>
      <c r="F88" s="47">
        <f>IFERROR(' p.4-5'!H88/' p.4-5'!$F88-1,0)</f>
        <v>-1.1102230246251565E-16</v>
      </c>
      <c r="G88" s="22"/>
      <c r="H88" s="47">
        <f>IFERROR(' p.4-5'!J88/' p.4-5'!$F88-1,0)</f>
        <v>-1.1102230246251565E-16</v>
      </c>
      <c r="I88" s="22"/>
      <c r="J88" s="47">
        <f>IFERROR(' p.4-5'!L88/' p.4-5'!$F88-1,0)</f>
        <v>-1.1102230246251565E-16</v>
      </c>
      <c r="K88" s="22"/>
      <c r="L88" s="47">
        <f>IFERROR(' p.4-5'!N88/' p.4-5'!$F88-1,0)</f>
        <v>-1.1102230246251565E-16</v>
      </c>
      <c r="M88" s="22"/>
      <c r="N88" s="47">
        <f>IFERROR(' p.4-5'!P88/' p.4-5'!$F88-1,0)</f>
        <v>-1.1102230246251565E-16</v>
      </c>
      <c r="P88" s="47">
        <f>IFERROR(' p.4-5'!R88/' p.4-5'!$F88-1,0)</f>
        <v>-1.1102230246251565E-16</v>
      </c>
      <c r="Q88" s="22"/>
      <c r="R88" s="47">
        <f>IFERROR(' p.4-5'!T88/' p.4-5'!$F88-1,0)</f>
        <v>-1.1102230246251565E-16</v>
      </c>
      <c r="S88" s="22"/>
    </row>
    <row r="89" spans="2:19" x14ac:dyDescent="0.2">
      <c r="B89" s="12">
        <f>MAX(B$11:B88)+1</f>
        <v>59</v>
      </c>
      <c r="C89" s="2"/>
      <c r="D89" s="21" t="s">
        <v>29</v>
      </c>
      <c r="E89" s="12"/>
      <c r="F89" s="47">
        <f>IFERROR(' p.4-5'!H89/' p.4-5'!$F89-1,0)</f>
        <v>-6.7470600516448376E-2</v>
      </c>
      <c r="G89" s="22"/>
      <c r="H89" s="47">
        <f>IFERROR(' p.4-5'!J89/' p.4-5'!$F89-1,0)</f>
        <v>-6.7201936391180883E-2</v>
      </c>
      <c r="I89" s="22"/>
      <c r="J89" s="47">
        <f>IFERROR(' p.4-5'!L89/' p.4-5'!$F89-1,0)</f>
        <v>-6.7201936391180883E-2</v>
      </c>
      <c r="K89" s="22"/>
      <c r="L89" s="47">
        <f>IFERROR(' p.4-5'!N89/' p.4-5'!$F89-1,0)</f>
        <v>-6.7201936391180883E-2</v>
      </c>
      <c r="M89" s="22"/>
      <c r="N89" s="47">
        <f>IFERROR(' p.4-5'!P89/' p.4-5'!$F89-1,0)</f>
        <v>-6.7201936423156194E-2</v>
      </c>
      <c r="P89" s="47">
        <f>IFERROR(' p.4-5'!R89/' p.4-5'!$F89-1,0)</f>
        <v>-6.7201936423156194E-2</v>
      </c>
      <c r="Q89" s="22"/>
      <c r="R89" s="47">
        <f>IFERROR(' p.4-5'!T89/' p.4-5'!$F89-1,0)</f>
        <v>-6.7201936423156194E-2</v>
      </c>
      <c r="S89" s="22"/>
    </row>
    <row r="90" spans="2:19" x14ac:dyDescent="0.2">
      <c r="B90" s="12">
        <f>MAX(B$11:B89)+1</f>
        <v>60</v>
      </c>
      <c r="C90" s="2"/>
      <c r="D90" s="21" t="s">
        <v>25</v>
      </c>
      <c r="F90" s="47">
        <f>IFERROR(' p.4-5'!H90/' p.4-5'!$F90-1,0)</f>
        <v>0</v>
      </c>
      <c r="G90" s="22"/>
      <c r="H90" s="47">
        <f>IFERROR(' p.4-5'!J90/' p.4-5'!$F90-1,0)</f>
        <v>0</v>
      </c>
      <c r="I90" s="22"/>
      <c r="J90" s="47">
        <f>IFERROR(' p.4-5'!L90/' p.4-5'!$F90-1,0)</f>
        <v>0</v>
      </c>
      <c r="K90" s="22"/>
      <c r="L90" s="47">
        <f>IFERROR(' p.4-5'!N90/' p.4-5'!$F90-1,0)</f>
        <v>0</v>
      </c>
      <c r="M90" s="22"/>
      <c r="N90" s="47">
        <f>IFERROR(' p.4-5'!P90/' p.4-5'!$F90-1,0)</f>
        <v>0</v>
      </c>
      <c r="P90" s="47">
        <f>IFERROR(' p.4-5'!R90/' p.4-5'!$F90-1,0)</f>
        <v>0</v>
      </c>
      <c r="Q90" s="22"/>
      <c r="R90" s="47">
        <f>IFERROR(' p.4-5'!T90/' p.4-5'!$F90-1,0)</f>
        <v>0</v>
      </c>
      <c r="S90" s="22"/>
    </row>
    <row r="91" spans="2:19" x14ac:dyDescent="0.2">
      <c r="B91" s="12">
        <f>MAX(B$11:B90)+1</f>
        <v>61</v>
      </c>
      <c r="C91" s="2"/>
      <c r="D91" s="27" t="s">
        <v>32</v>
      </c>
      <c r="E91" s="12"/>
      <c r="F91" s="47">
        <f>IFERROR(' p.4-5'!H91/' p.4-5'!$F91-1,0)</f>
        <v>-6.6632149066025659E-2</v>
      </c>
      <c r="G91" s="22"/>
      <c r="H91" s="47">
        <f>IFERROR(' p.4-5'!J91/' p.4-5'!$F91-1,0)</f>
        <v>-6.6138582009309999E-2</v>
      </c>
      <c r="I91" s="22"/>
      <c r="J91" s="47">
        <f>IFERROR(' p.4-5'!L91/' p.4-5'!$F91-1,0)</f>
        <v>-6.6138582009309999E-2</v>
      </c>
      <c r="K91" s="22"/>
      <c r="L91" s="47">
        <f>IFERROR(' p.4-5'!N91/' p.4-5'!$F91-1,0)</f>
        <v>-6.613857801392653E-2</v>
      </c>
      <c r="M91" s="22"/>
      <c r="N91" s="47">
        <f>IFERROR(' p.4-5'!P91/' p.4-5'!$F91-1,0)</f>
        <v>-6.6138619315272318E-2</v>
      </c>
      <c r="P91" s="47">
        <f>IFERROR(' p.4-5'!R91/' p.4-5'!$F91-1,0)</f>
        <v>-6.6138619315272318E-2</v>
      </c>
      <c r="Q91" s="22"/>
      <c r="R91" s="47">
        <f>IFERROR(' p.4-5'!T91/' p.4-5'!$F91-1,0)</f>
        <v>-6.6138619303989676E-2</v>
      </c>
      <c r="S91" s="22"/>
    </row>
    <row r="92" spans="2:19" x14ac:dyDescent="0.2">
      <c r="B92" s="12">
        <f>MAX(B$11:B91)+1</f>
        <v>62</v>
      </c>
      <c r="C92" s="2"/>
      <c r="D92" s="27" t="s">
        <v>21</v>
      </c>
      <c r="E92" s="29"/>
      <c r="F92" s="47">
        <f>IFERROR(' p.4-5'!H92/' p.4-5'!$F92-1,0)</f>
        <v>-3.9981410286740626E-2</v>
      </c>
      <c r="G92" s="22"/>
      <c r="H92" s="47">
        <f>IFERROR(' p.4-5'!J92/' p.4-5'!$F92-1,0)</f>
        <v>-3.9981629208921232E-2</v>
      </c>
      <c r="I92" s="22"/>
      <c r="J92" s="47">
        <f>IFERROR(' p.4-5'!L92/' p.4-5'!$F92-1,0)</f>
        <v>-3.9981629208921232E-2</v>
      </c>
      <c r="K92" s="22"/>
      <c r="L92" s="47">
        <f>IFERROR(' p.4-5'!N92/' p.4-5'!$F92-1,0)</f>
        <v>-3.9981629208921232E-2</v>
      </c>
      <c r="M92" s="22"/>
      <c r="N92" s="47">
        <f>IFERROR(' p.4-5'!P92/' p.4-5'!$F92-1,0)</f>
        <v>-3.9981629208921232E-2</v>
      </c>
      <c r="P92" s="47">
        <f>IFERROR(' p.4-5'!R92/' p.4-5'!$F92-1,0)</f>
        <v>-3.9981629208921232E-2</v>
      </c>
      <c r="Q92" s="22"/>
      <c r="R92" s="47">
        <f>IFERROR(' p.4-5'!T92/' p.4-5'!$F92-1,0)</f>
        <v>-3.9981629208921232E-2</v>
      </c>
      <c r="S92" s="22"/>
    </row>
    <row r="93" spans="2:19" x14ac:dyDescent="0.2">
      <c r="B93" s="12">
        <f>MAX(B$11:B92)+1</f>
        <v>63</v>
      </c>
      <c r="C93" s="2"/>
      <c r="D93" s="27" t="s">
        <v>31</v>
      </c>
      <c r="E93" s="12"/>
      <c r="F93" s="47">
        <f>IFERROR(' p.4-5'!H93/' p.4-5'!$F93-1,0)</f>
        <v>0.85041656893400064</v>
      </c>
      <c r="G93" s="22"/>
      <c r="H93" s="47">
        <f>IFERROR(' p.4-5'!J93/' p.4-5'!$F93-1,0)</f>
        <v>0.85080828891754434</v>
      </c>
      <c r="I93" s="22"/>
      <c r="J93" s="47">
        <f>IFERROR(' p.4-5'!L93/' p.4-5'!$F93-1,0)</f>
        <v>0.85080828891754434</v>
      </c>
      <c r="K93" s="22"/>
      <c r="L93" s="47">
        <f>IFERROR(' p.4-5'!N93/' p.4-5'!$F93-1,0)</f>
        <v>0.85080829219084508</v>
      </c>
      <c r="M93" s="22"/>
      <c r="N93" s="47">
        <f>IFERROR(' p.4-5'!P93/' p.4-5'!$F93-1,0)</f>
        <v>0.8508082690815999</v>
      </c>
      <c r="P93" s="47">
        <f>IFERROR(' p.4-5'!R93/' p.4-5'!$F93-1,0)</f>
        <v>0.8508082690815999</v>
      </c>
      <c r="Q93" s="22"/>
      <c r="R93" s="47">
        <f>IFERROR(' p.4-5'!T93/' p.4-5'!$F93-1,0)</f>
        <v>0.85080826909084317</v>
      </c>
      <c r="S93" s="22"/>
    </row>
    <row r="94" spans="2:19" x14ac:dyDescent="0.2">
      <c r="B94" s="12">
        <f>MAX(B$11:B93)+1</f>
        <v>64</v>
      </c>
      <c r="C94" s="2"/>
      <c r="D94" s="27" t="s">
        <v>19</v>
      </c>
      <c r="E94" s="12"/>
      <c r="F94" s="47">
        <f>IFERROR(' p.4-5'!H94/' p.4-5'!$F94-1,0)</f>
        <v>7.1272980225941085E-2</v>
      </c>
      <c r="G94" s="22"/>
      <c r="H94" s="47">
        <f>IFERROR(' p.4-5'!J94/' p.4-5'!$F94-1,0)</f>
        <v>7.1571310812287736E-2</v>
      </c>
      <c r="I94" s="22"/>
      <c r="J94" s="47">
        <f>IFERROR(' p.4-5'!L94/' p.4-5'!$F94-1,0)</f>
        <v>7.1571310812287736E-2</v>
      </c>
      <c r="K94" s="22"/>
      <c r="L94" s="47">
        <f>IFERROR(' p.4-5'!N94/' p.4-5'!$F94-1,0)</f>
        <v>7.1571313308433471E-2</v>
      </c>
      <c r="M94" s="22"/>
      <c r="N94" s="47">
        <f>IFERROR(' p.4-5'!P94/' p.4-5'!$F94-1,0)</f>
        <v>7.1571295685842529E-2</v>
      </c>
      <c r="P94" s="47">
        <f>IFERROR(' p.4-5'!R94/' p.4-5'!$F94-1,0)</f>
        <v>7.1571295685842529E-2</v>
      </c>
      <c r="Q94" s="22"/>
      <c r="R94" s="47">
        <f>IFERROR(' p.4-5'!T94/' p.4-5'!$F94-1,0)</f>
        <v>7.1571295692891335E-2</v>
      </c>
      <c r="S94" s="22"/>
    </row>
    <row r="95" spans="2:19" x14ac:dyDescent="0.2">
      <c r="B95" s="12">
        <f>MAX(B$11:B94)+1</f>
        <v>65</v>
      </c>
      <c r="D95" s="27" t="s">
        <v>20</v>
      </c>
      <c r="E95" s="29"/>
      <c r="F95" s="47">
        <f>IFERROR(' p.4-5'!H95/' p.4-5'!$F95-1,0)</f>
        <v>3.2656865305539906E-2</v>
      </c>
      <c r="G95" s="22"/>
      <c r="H95" s="47">
        <f>IFERROR(' p.4-5'!J95/' p.4-5'!$F95-1,0)</f>
        <v>3.28964456056271E-2</v>
      </c>
      <c r="I95" s="22"/>
      <c r="J95" s="47">
        <f>IFERROR(' p.4-5'!L95/' p.4-5'!$F95-1,0)</f>
        <v>3.3207758155366029E-2</v>
      </c>
      <c r="K95" s="22"/>
      <c r="L95" s="47">
        <f>IFERROR(' p.4-5'!N95/' p.4-5'!$F95-1,0)</f>
        <v>3.3207760541452913E-2</v>
      </c>
      <c r="M95" s="22"/>
      <c r="N95" s="47">
        <f>IFERROR(' p.4-5'!P95/' p.4-5'!$F95-1,0)</f>
        <v>3.3207760484393667E-2</v>
      </c>
      <c r="P95" s="47">
        <f>IFERROR(' p.4-5'!R95/' p.4-5'!$F95-1,0)</f>
        <v>3.3150098608655698E-2</v>
      </c>
      <c r="Q95" s="22"/>
      <c r="R95" s="47">
        <f>IFERROR(' p.4-5'!T95/' p.4-5'!$F95-1,0)</f>
        <v>3.3207758098307005E-2</v>
      </c>
      <c r="S95" s="22"/>
    </row>
    <row r="96" spans="2:19" x14ac:dyDescent="0.2">
      <c r="B96" s="12">
        <f>MAX(B$11:B95)+1</f>
        <v>66</v>
      </c>
      <c r="D96" s="2" t="s">
        <v>22</v>
      </c>
      <c r="F96" s="48">
        <f>IFERROR(' p.4-5'!H96/' p.4-5'!$F96-1,0)</f>
        <v>-5.915975428234499E-2</v>
      </c>
      <c r="G96" s="20"/>
      <c r="H96" s="48">
        <f>IFERROR(' p.4-5'!J96/' p.4-5'!$F96-1,0)</f>
        <v>-5.8758619254181466E-2</v>
      </c>
      <c r="I96" s="20"/>
      <c r="J96" s="48">
        <f>IFERROR(' p.4-5'!L96/' p.4-5'!$F96-1,0)</f>
        <v>-5.8757528122930447E-2</v>
      </c>
      <c r="K96" s="20"/>
      <c r="L96" s="48">
        <f>IFERROR(' p.4-5'!N96/' p.4-5'!$F96-1,0)</f>
        <v>-5.8757525135379796E-2</v>
      </c>
      <c r="M96" s="20"/>
      <c r="N96" s="48">
        <f>IFERROR(' p.4-5'!P96/' p.4-5'!$F96-1,0)</f>
        <v>-5.8757555878115819E-2</v>
      </c>
      <c r="P96" s="48">
        <f>IFERROR(' p.4-5'!R96/' p.4-5'!$F96-1,0)</f>
        <v>-5.8757757979427505E-2</v>
      </c>
      <c r="Q96" s="20"/>
      <c r="R96" s="48">
        <f>IFERROR(' p.4-5'!T96/' p.4-5'!$F96-1,0)</f>
        <v>-5.875755587806597E-2</v>
      </c>
      <c r="S96" s="20"/>
    </row>
    <row r="97" spans="2:19" x14ac:dyDescent="0.2">
      <c r="B97" s="12"/>
      <c r="C97" s="2"/>
      <c r="G97" s="30"/>
      <c r="I97" s="30"/>
      <c r="K97" s="30"/>
      <c r="M97" s="30"/>
      <c r="Q97" s="30"/>
      <c r="S97" s="30"/>
    </row>
    <row r="98" spans="2:19" x14ac:dyDescent="0.2">
      <c r="B98" s="12">
        <f>MAX(B$11:B97)+1</f>
        <v>67</v>
      </c>
      <c r="C98" s="2"/>
      <c r="D98" s="31" t="s">
        <v>30</v>
      </c>
      <c r="F98" s="47">
        <f>IFERROR(' p.4-5'!H98/' p.4-5'!$F98-1,0)</f>
        <v>-0.2582732568299948</v>
      </c>
      <c r="G98" s="24"/>
      <c r="H98" s="47">
        <f>IFERROR(' p.4-5'!J98/' p.4-5'!$F98-1,0)</f>
        <v>-0.25842347361078899</v>
      </c>
      <c r="I98" s="24"/>
      <c r="J98" s="47">
        <f>IFERROR(' p.4-5'!L98/' p.4-5'!$F98-1,0)</f>
        <v>-0.25825223695858168</v>
      </c>
      <c r="K98" s="24"/>
      <c r="L98" s="47">
        <f>IFERROR(' p.4-5'!N98/' p.4-5'!$F98-1,0)</f>
        <v>-0.25825223668130526</v>
      </c>
      <c r="M98" s="24"/>
      <c r="N98" s="47">
        <f>IFERROR(' p.4-5'!P98/' p.4-5'!$F98-1,0)</f>
        <v>-0.25825423188949137</v>
      </c>
      <c r="P98" s="47">
        <f>IFERROR(' p.4-5'!R98/' p.4-5'!$F98-1,0)</f>
        <v>-0.25825567050980891</v>
      </c>
      <c r="Q98" s="24"/>
      <c r="R98" s="47">
        <f>IFERROR(' p.4-5'!T98/' p.4-5'!$F98-1,0)</f>
        <v>-0.25825423188870822</v>
      </c>
      <c r="S98" s="24"/>
    </row>
    <row r="99" spans="2:19" x14ac:dyDescent="0.2">
      <c r="G99" s="30"/>
      <c r="I99" s="30"/>
      <c r="K99" s="30"/>
      <c r="M99" s="30"/>
      <c r="Q99" s="30"/>
      <c r="S99" s="30"/>
    </row>
    <row r="100" spans="2:19" ht="13.5" thickBot="1" x14ac:dyDescent="0.25">
      <c r="B100" s="12">
        <f>MAX(B$11:B99)+1</f>
        <v>68</v>
      </c>
      <c r="C100" s="2"/>
      <c r="D100" s="10" t="s">
        <v>23</v>
      </c>
      <c r="F100" s="49">
        <f>IFERROR(' p.4-5'!H100/' p.4-5'!$F100-1,0)</f>
        <v>-3.3453317575882213E-3</v>
      </c>
      <c r="G100" s="20"/>
      <c r="H100" s="49">
        <f>IFERROR(' p.4-5'!J100/' p.4-5'!$F100-1,0)</f>
        <v>-3.3454093592908407E-3</v>
      </c>
      <c r="I100" s="20"/>
      <c r="J100" s="49">
        <f>IFERROR(' p.4-5'!L100/' p.4-5'!$F100-1,0)</f>
        <v>-3.3455185067797766E-3</v>
      </c>
      <c r="K100" s="20"/>
      <c r="L100" s="49">
        <f>IFERROR(' p.4-5'!N100/' p.4-5'!$F100-1,0)</f>
        <v>-3.3454798791128226E-3</v>
      </c>
      <c r="M100" s="20"/>
      <c r="N100" s="49">
        <f>IFERROR(' p.4-5'!P100/' p.4-5'!$F100-1,0)</f>
        <v>-3.345516247752367E-3</v>
      </c>
      <c r="P100" s="49">
        <f>IFERROR(' p.4-5'!R100/' p.4-5'!$F100-1,0)</f>
        <v>-3.3453985268793174E-3</v>
      </c>
      <c r="Q100" s="20"/>
      <c r="R100" s="49">
        <f>IFERROR(' p.4-5'!T100/' p.4-5'!$F100-1,0)</f>
        <v>-3.345341212790176E-3</v>
      </c>
      <c r="S100" s="20"/>
    </row>
    <row r="101" spans="2:19" ht="11.65" customHeight="1" thickTop="1" x14ac:dyDescent="0.2">
      <c r="E101" s="2"/>
      <c r="F101" s="3"/>
      <c r="G101" s="3"/>
      <c r="H101" s="3"/>
      <c r="I101" s="3"/>
      <c r="J101" s="3"/>
      <c r="K101" s="3"/>
      <c r="L101" s="3"/>
      <c r="M101" s="3"/>
      <c r="N101" s="3"/>
      <c r="P101" s="3"/>
      <c r="Q101" s="3"/>
      <c r="R101" s="3"/>
      <c r="S101" s="3"/>
    </row>
    <row r="102" spans="2:19" ht="11.65" customHeight="1" x14ac:dyDescent="0.2">
      <c r="B102" s="32"/>
      <c r="C102" s="2"/>
      <c r="D102" s="3"/>
      <c r="E102" s="3"/>
    </row>
    <row r="103" spans="2:19" ht="11.65" customHeight="1" x14ac:dyDescent="0.2">
      <c r="B103" s="32" t="s">
        <v>43</v>
      </c>
      <c r="C103" s="2"/>
      <c r="D103" s="3"/>
    </row>
    <row r="104" spans="2:19" x14ac:dyDescent="0.2">
      <c r="B104" s="56" t="s">
        <v>42</v>
      </c>
      <c r="D104" s="1" t="s">
        <v>139</v>
      </c>
    </row>
  </sheetData>
  <mergeCells count="2">
    <mergeCell ref="B2:R2"/>
    <mergeCell ref="B3:R3"/>
  </mergeCells>
  <pageMargins left="1.2" right="0.7" top="0.75" bottom="0.75" header="0.3" footer="0.3"/>
  <pageSetup scale="57" firstPageNumber="10" fitToHeight="2" orientation="landscape" blackAndWhite="1" useFirstPageNumber="1" r:id="rId1"/>
  <headerFooter alignWithMargins="0">
    <oddHeader>&amp;R&amp;"Arial,Regular"&amp;10Filed: 2025-02-28
EB-2025-0064
Phase 3 Exhibit 7
Tab 0
Schedule 1
Attachment 2
Page &amp;P of 21</oddHeader>
  </headerFooter>
  <rowBreaks count="1" manualBreakCount="1">
    <brk id="62" min="1"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06CCB-5F8A-42BF-8D0E-E79588E3DFE8}">
  <dimension ref="B1:S104"/>
  <sheetViews>
    <sheetView view="pageBreakPreview" topLeftCell="A69" zoomScaleNormal="70" zoomScaleSheetLayoutView="100" zoomScalePageLayoutView="80" workbookViewId="0"/>
  </sheetViews>
  <sheetFormatPr defaultRowHeight="12.75" x14ac:dyDescent="0.2"/>
  <cols>
    <col min="1" max="1" width="1.7109375" style="1" customWidth="1"/>
    <col min="2" max="2" width="4.7109375" style="6" customWidth="1"/>
    <col min="3" max="3" width="1.7109375" style="1" customWidth="1"/>
    <col min="4" max="4" width="29.7109375" style="1" customWidth="1"/>
    <col min="5" max="5" width="1.7109375" style="1" customWidth="1"/>
    <col min="6" max="6" width="14.7109375" style="1" customWidth="1"/>
    <col min="7" max="7" width="1.85546875" style="1" customWidth="1"/>
    <col min="8" max="8" width="14.7109375" style="1" customWidth="1"/>
    <col min="9" max="9" width="1.7109375" style="1" customWidth="1"/>
    <col min="10" max="10" width="14.7109375" style="1" customWidth="1"/>
    <col min="11" max="11" width="1.7109375" style="1" customWidth="1"/>
    <col min="12" max="12" width="14.7109375" style="1" customWidth="1"/>
    <col min="13" max="13" width="1.7109375" style="1" customWidth="1"/>
    <col min="14" max="14" width="14.7109375" style="1" customWidth="1"/>
    <col min="15" max="15" width="1.7109375" style="1" customWidth="1"/>
    <col min="16" max="16" width="14.7109375" style="1" customWidth="1"/>
    <col min="17" max="17" width="1.7109375" style="1" customWidth="1"/>
    <col min="18" max="18" width="14.7109375" style="1" customWidth="1"/>
    <col min="19" max="19" width="1.7109375" style="1" customWidth="1"/>
    <col min="20" max="201" width="8.85546875" style="1"/>
    <col min="202" max="202" width="4.5703125" style="1" customWidth="1"/>
    <col min="203" max="203" width="1" style="1" customWidth="1"/>
    <col min="204" max="204" width="18" style="1" customWidth="1"/>
    <col min="205" max="205" width="1.7109375" style="1" customWidth="1"/>
    <col min="206" max="206" width="12.5703125" style="1" customWidth="1"/>
    <col min="207" max="207" width="1.5703125" style="1" customWidth="1"/>
    <col min="208" max="208" width="9.5703125" style="1" customWidth="1"/>
    <col min="209" max="209" width="1.7109375" style="1" customWidth="1"/>
    <col min="210" max="210" width="11.7109375" style="1" customWidth="1"/>
    <col min="211" max="211" width="1.5703125" style="1" customWidth="1"/>
    <col min="212" max="212" width="10.28515625" style="1" customWidth="1"/>
    <col min="213" max="213" width="2" style="1" customWidth="1"/>
    <col min="214" max="214" width="9.5703125" style="1" customWidth="1"/>
    <col min="215" max="457" width="8.85546875" style="1"/>
    <col min="458" max="458" width="4.5703125" style="1" customWidth="1"/>
    <col min="459" max="459" width="1" style="1" customWidth="1"/>
    <col min="460" max="460" width="18" style="1" customWidth="1"/>
    <col min="461" max="461" width="1.7109375" style="1" customWidth="1"/>
    <col min="462" max="462" width="12.5703125" style="1" customWidth="1"/>
    <col min="463" max="463" width="1.5703125" style="1" customWidth="1"/>
    <col min="464" max="464" width="9.5703125" style="1" customWidth="1"/>
    <col min="465" max="465" width="1.7109375" style="1" customWidth="1"/>
    <col min="466" max="466" width="11.7109375" style="1" customWidth="1"/>
    <col min="467" max="467" width="1.5703125" style="1" customWidth="1"/>
    <col min="468" max="468" width="10.28515625" style="1" customWidth="1"/>
    <col min="469" max="469" width="2" style="1" customWidth="1"/>
    <col min="470" max="470" width="9.5703125" style="1" customWidth="1"/>
    <col min="471" max="713" width="8.85546875" style="1"/>
    <col min="714" max="714" width="4.5703125" style="1" customWidth="1"/>
    <col min="715" max="715" width="1" style="1" customWidth="1"/>
    <col min="716" max="716" width="18" style="1" customWidth="1"/>
    <col min="717" max="717" width="1.7109375" style="1" customWidth="1"/>
    <col min="718" max="718" width="12.5703125" style="1" customWidth="1"/>
    <col min="719" max="719" width="1.5703125" style="1" customWidth="1"/>
    <col min="720" max="720" width="9.5703125" style="1" customWidth="1"/>
    <col min="721" max="721" width="1.7109375" style="1" customWidth="1"/>
    <col min="722" max="722" width="11.7109375" style="1" customWidth="1"/>
    <col min="723" max="723" width="1.5703125" style="1" customWidth="1"/>
    <col min="724" max="724" width="10.28515625" style="1" customWidth="1"/>
    <col min="725" max="725" width="2" style="1" customWidth="1"/>
    <col min="726" max="726" width="9.5703125" style="1" customWidth="1"/>
    <col min="727" max="969" width="8.85546875" style="1"/>
    <col min="970" max="970" width="4.5703125" style="1" customWidth="1"/>
    <col min="971" max="971" width="1" style="1" customWidth="1"/>
    <col min="972" max="972" width="18" style="1" customWidth="1"/>
    <col min="973" max="973" width="1.7109375" style="1" customWidth="1"/>
    <col min="974" max="974" width="12.5703125" style="1" customWidth="1"/>
    <col min="975" max="975" width="1.5703125" style="1" customWidth="1"/>
    <col min="976" max="976" width="9.5703125" style="1" customWidth="1"/>
    <col min="977" max="977" width="1.7109375" style="1" customWidth="1"/>
    <col min="978" max="978" width="11.7109375" style="1" customWidth="1"/>
    <col min="979" max="979" width="1.5703125" style="1" customWidth="1"/>
    <col min="980" max="980" width="10.28515625" style="1" customWidth="1"/>
    <col min="981" max="981" width="2" style="1" customWidth="1"/>
    <col min="982" max="982" width="9.5703125" style="1" customWidth="1"/>
    <col min="983" max="1225" width="8.85546875" style="1"/>
    <col min="1226" max="1226" width="4.5703125" style="1" customWidth="1"/>
    <col min="1227" max="1227" width="1" style="1" customWidth="1"/>
    <col min="1228" max="1228" width="18" style="1" customWidth="1"/>
    <col min="1229" max="1229" width="1.7109375" style="1" customWidth="1"/>
    <col min="1230" max="1230" width="12.5703125" style="1" customWidth="1"/>
    <col min="1231" max="1231" width="1.5703125" style="1" customWidth="1"/>
    <col min="1232" max="1232" width="9.5703125" style="1" customWidth="1"/>
    <col min="1233" max="1233" width="1.7109375" style="1" customWidth="1"/>
    <col min="1234" max="1234" width="11.7109375" style="1" customWidth="1"/>
    <col min="1235" max="1235" width="1.5703125" style="1" customWidth="1"/>
    <col min="1236" max="1236" width="10.28515625" style="1" customWidth="1"/>
    <col min="1237" max="1237" width="2" style="1" customWidth="1"/>
    <col min="1238" max="1238" width="9.5703125" style="1" customWidth="1"/>
    <col min="1239" max="1481" width="8.85546875" style="1"/>
    <col min="1482" max="1482" width="4.5703125" style="1" customWidth="1"/>
    <col min="1483" max="1483" width="1" style="1" customWidth="1"/>
    <col min="1484" max="1484" width="18" style="1" customWidth="1"/>
    <col min="1485" max="1485" width="1.7109375" style="1" customWidth="1"/>
    <col min="1486" max="1486" width="12.5703125" style="1" customWidth="1"/>
    <col min="1487" max="1487" width="1.5703125" style="1" customWidth="1"/>
    <col min="1488" max="1488" width="9.5703125" style="1" customWidth="1"/>
    <col min="1489" max="1489" width="1.7109375" style="1" customWidth="1"/>
    <col min="1490" max="1490" width="11.7109375" style="1" customWidth="1"/>
    <col min="1491" max="1491" width="1.5703125" style="1" customWidth="1"/>
    <col min="1492" max="1492" width="10.28515625" style="1" customWidth="1"/>
    <col min="1493" max="1493" width="2" style="1" customWidth="1"/>
    <col min="1494" max="1494" width="9.5703125" style="1" customWidth="1"/>
    <col min="1495" max="1737" width="8.85546875" style="1"/>
    <col min="1738" max="1738" width="4.5703125" style="1" customWidth="1"/>
    <col min="1739" max="1739" width="1" style="1" customWidth="1"/>
    <col min="1740" max="1740" width="18" style="1" customWidth="1"/>
    <col min="1741" max="1741" width="1.7109375" style="1" customWidth="1"/>
    <col min="1742" max="1742" width="12.5703125" style="1" customWidth="1"/>
    <col min="1743" max="1743" width="1.5703125" style="1" customWidth="1"/>
    <col min="1744" max="1744" width="9.5703125" style="1" customWidth="1"/>
    <col min="1745" max="1745" width="1.7109375" style="1" customWidth="1"/>
    <col min="1746" max="1746" width="11.7109375" style="1" customWidth="1"/>
    <col min="1747" max="1747" width="1.5703125" style="1" customWidth="1"/>
    <col min="1748" max="1748" width="10.28515625" style="1" customWidth="1"/>
    <col min="1749" max="1749" width="2" style="1" customWidth="1"/>
    <col min="1750" max="1750" width="9.5703125" style="1" customWidth="1"/>
    <col min="1751" max="1993" width="8.85546875" style="1"/>
    <col min="1994" max="1994" width="4.5703125" style="1" customWidth="1"/>
    <col min="1995" max="1995" width="1" style="1" customWidth="1"/>
    <col min="1996" max="1996" width="18" style="1" customWidth="1"/>
    <col min="1997" max="1997" width="1.7109375" style="1" customWidth="1"/>
    <col min="1998" max="1998" width="12.5703125" style="1" customWidth="1"/>
    <col min="1999" max="1999" width="1.5703125" style="1" customWidth="1"/>
    <col min="2000" max="2000" width="9.5703125" style="1" customWidth="1"/>
    <col min="2001" max="2001" width="1.7109375" style="1" customWidth="1"/>
    <col min="2002" max="2002" width="11.7109375" style="1" customWidth="1"/>
    <col min="2003" max="2003" width="1.5703125" style="1" customWidth="1"/>
    <col min="2004" max="2004" width="10.28515625" style="1" customWidth="1"/>
    <col min="2005" max="2005" width="2" style="1" customWidth="1"/>
    <col min="2006" max="2006" width="9.5703125" style="1" customWidth="1"/>
    <col min="2007" max="2249" width="8.85546875" style="1"/>
    <col min="2250" max="2250" width="4.5703125" style="1" customWidth="1"/>
    <col min="2251" max="2251" width="1" style="1" customWidth="1"/>
    <col min="2252" max="2252" width="18" style="1" customWidth="1"/>
    <col min="2253" max="2253" width="1.7109375" style="1" customWidth="1"/>
    <col min="2254" max="2254" width="12.5703125" style="1" customWidth="1"/>
    <col min="2255" max="2255" width="1.5703125" style="1" customWidth="1"/>
    <col min="2256" max="2256" width="9.5703125" style="1" customWidth="1"/>
    <col min="2257" max="2257" width="1.7109375" style="1" customWidth="1"/>
    <col min="2258" max="2258" width="11.7109375" style="1" customWidth="1"/>
    <col min="2259" max="2259" width="1.5703125" style="1" customWidth="1"/>
    <col min="2260" max="2260" width="10.28515625" style="1" customWidth="1"/>
    <col min="2261" max="2261" width="2" style="1" customWidth="1"/>
    <col min="2262" max="2262" width="9.5703125" style="1" customWidth="1"/>
    <col min="2263" max="2505" width="8.85546875" style="1"/>
    <col min="2506" max="2506" width="4.5703125" style="1" customWidth="1"/>
    <col min="2507" max="2507" width="1" style="1" customWidth="1"/>
    <col min="2508" max="2508" width="18" style="1" customWidth="1"/>
    <col min="2509" max="2509" width="1.7109375" style="1" customWidth="1"/>
    <col min="2510" max="2510" width="12.5703125" style="1" customWidth="1"/>
    <col min="2511" max="2511" width="1.5703125" style="1" customWidth="1"/>
    <col min="2512" max="2512" width="9.5703125" style="1" customWidth="1"/>
    <col min="2513" max="2513" width="1.7109375" style="1" customWidth="1"/>
    <col min="2514" max="2514" width="11.7109375" style="1" customWidth="1"/>
    <col min="2515" max="2515" width="1.5703125" style="1" customWidth="1"/>
    <col min="2516" max="2516" width="10.28515625" style="1" customWidth="1"/>
    <col min="2517" max="2517" width="2" style="1" customWidth="1"/>
    <col min="2518" max="2518" width="9.5703125" style="1" customWidth="1"/>
    <col min="2519" max="2761" width="8.85546875" style="1"/>
    <col min="2762" max="2762" width="4.5703125" style="1" customWidth="1"/>
    <col min="2763" max="2763" width="1" style="1" customWidth="1"/>
    <col min="2764" max="2764" width="18" style="1" customWidth="1"/>
    <col min="2765" max="2765" width="1.7109375" style="1" customWidth="1"/>
    <col min="2766" max="2766" width="12.5703125" style="1" customWidth="1"/>
    <col min="2767" max="2767" width="1.5703125" style="1" customWidth="1"/>
    <col min="2768" max="2768" width="9.5703125" style="1" customWidth="1"/>
    <col min="2769" max="2769" width="1.7109375" style="1" customWidth="1"/>
    <col min="2770" max="2770" width="11.7109375" style="1" customWidth="1"/>
    <col min="2771" max="2771" width="1.5703125" style="1" customWidth="1"/>
    <col min="2772" max="2772" width="10.28515625" style="1" customWidth="1"/>
    <col min="2773" max="2773" width="2" style="1" customWidth="1"/>
    <col min="2774" max="2774" width="9.5703125" style="1" customWidth="1"/>
    <col min="2775" max="3017" width="8.85546875" style="1"/>
    <col min="3018" max="3018" width="4.5703125" style="1" customWidth="1"/>
    <col min="3019" max="3019" width="1" style="1" customWidth="1"/>
    <col min="3020" max="3020" width="18" style="1" customWidth="1"/>
    <col min="3021" max="3021" width="1.7109375" style="1" customWidth="1"/>
    <col min="3022" max="3022" width="12.5703125" style="1" customWidth="1"/>
    <col min="3023" max="3023" width="1.5703125" style="1" customWidth="1"/>
    <col min="3024" max="3024" width="9.5703125" style="1" customWidth="1"/>
    <col min="3025" max="3025" width="1.7109375" style="1" customWidth="1"/>
    <col min="3026" max="3026" width="11.7109375" style="1" customWidth="1"/>
    <col min="3027" max="3027" width="1.5703125" style="1" customWidth="1"/>
    <col min="3028" max="3028" width="10.28515625" style="1" customWidth="1"/>
    <col min="3029" max="3029" width="2" style="1" customWidth="1"/>
    <col min="3030" max="3030" width="9.5703125" style="1" customWidth="1"/>
    <col min="3031" max="3273" width="8.85546875" style="1"/>
    <col min="3274" max="3274" width="4.5703125" style="1" customWidth="1"/>
    <col min="3275" max="3275" width="1" style="1" customWidth="1"/>
    <col min="3276" max="3276" width="18" style="1" customWidth="1"/>
    <col min="3277" max="3277" width="1.7109375" style="1" customWidth="1"/>
    <col min="3278" max="3278" width="12.5703125" style="1" customWidth="1"/>
    <col min="3279" max="3279" width="1.5703125" style="1" customWidth="1"/>
    <col min="3280" max="3280" width="9.5703125" style="1" customWidth="1"/>
    <col min="3281" max="3281" width="1.7109375" style="1" customWidth="1"/>
    <col min="3282" max="3282" width="11.7109375" style="1" customWidth="1"/>
    <col min="3283" max="3283" width="1.5703125" style="1" customWidth="1"/>
    <col min="3284" max="3284" width="10.28515625" style="1" customWidth="1"/>
    <col min="3285" max="3285" width="2" style="1" customWidth="1"/>
    <col min="3286" max="3286" width="9.5703125" style="1" customWidth="1"/>
    <col min="3287" max="3529" width="8.85546875" style="1"/>
    <col min="3530" max="3530" width="4.5703125" style="1" customWidth="1"/>
    <col min="3531" max="3531" width="1" style="1" customWidth="1"/>
    <col min="3532" max="3532" width="18" style="1" customWidth="1"/>
    <col min="3533" max="3533" width="1.7109375" style="1" customWidth="1"/>
    <col min="3534" max="3534" width="12.5703125" style="1" customWidth="1"/>
    <col min="3535" max="3535" width="1.5703125" style="1" customWidth="1"/>
    <col min="3536" max="3536" width="9.5703125" style="1" customWidth="1"/>
    <col min="3537" max="3537" width="1.7109375" style="1" customWidth="1"/>
    <col min="3538" max="3538" width="11.7109375" style="1" customWidth="1"/>
    <col min="3539" max="3539" width="1.5703125" style="1" customWidth="1"/>
    <col min="3540" max="3540" width="10.28515625" style="1" customWidth="1"/>
    <col min="3541" max="3541" width="2" style="1" customWidth="1"/>
    <col min="3542" max="3542" width="9.5703125" style="1" customWidth="1"/>
    <col min="3543" max="3785" width="8.85546875" style="1"/>
    <col min="3786" max="3786" width="4.5703125" style="1" customWidth="1"/>
    <col min="3787" max="3787" width="1" style="1" customWidth="1"/>
    <col min="3788" max="3788" width="18" style="1" customWidth="1"/>
    <col min="3789" max="3789" width="1.7109375" style="1" customWidth="1"/>
    <col min="3790" max="3790" width="12.5703125" style="1" customWidth="1"/>
    <col min="3791" max="3791" width="1.5703125" style="1" customWidth="1"/>
    <col min="3792" max="3792" width="9.5703125" style="1" customWidth="1"/>
    <col min="3793" max="3793" width="1.7109375" style="1" customWidth="1"/>
    <col min="3794" max="3794" width="11.7109375" style="1" customWidth="1"/>
    <col min="3795" max="3795" width="1.5703125" style="1" customWidth="1"/>
    <col min="3796" max="3796" width="10.28515625" style="1" customWidth="1"/>
    <col min="3797" max="3797" width="2" style="1" customWidth="1"/>
    <col min="3798" max="3798" width="9.5703125" style="1" customWidth="1"/>
    <col min="3799" max="4041" width="8.85546875" style="1"/>
    <col min="4042" max="4042" width="4.5703125" style="1" customWidth="1"/>
    <col min="4043" max="4043" width="1" style="1" customWidth="1"/>
    <col min="4044" max="4044" width="18" style="1" customWidth="1"/>
    <col min="4045" max="4045" width="1.7109375" style="1" customWidth="1"/>
    <col min="4046" max="4046" width="12.5703125" style="1" customWidth="1"/>
    <col min="4047" max="4047" width="1.5703125" style="1" customWidth="1"/>
    <col min="4048" max="4048" width="9.5703125" style="1" customWidth="1"/>
    <col min="4049" max="4049" width="1.7109375" style="1" customWidth="1"/>
    <col min="4050" max="4050" width="11.7109375" style="1" customWidth="1"/>
    <col min="4051" max="4051" width="1.5703125" style="1" customWidth="1"/>
    <col min="4052" max="4052" width="10.28515625" style="1" customWidth="1"/>
    <col min="4053" max="4053" width="2" style="1" customWidth="1"/>
    <col min="4054" max="4054" width="9.5703125" style="1" customWidth="1"/>
    <col min="4055" max="4297" width="8.85546875" style="1"/>
    <col min="4298" max="4298" width="4.5703125" style="1" customWidth="1"/>
    <col min="4299" max="4299" width="1" style="1" customWidth="1"/>
    <col min="4300" max="4300" width="18" style="1" customWidth="1"/>
    <col min="4301" max="4301" width="1.7109375" style="1" customWidth="1"/>
    <col min="4302" max="4302" width="12.5703125" style="1" customWidth="1"/>
    <col min="4303" max="4303" width="1.5703125" style="1" customWidth="1"/>
    <col min="4304" max="4304" width="9.5703125" style="1" customWidth="1"/>
    <col min="4305" max="4305" width="1.7109375" style="1" customWidth="1"/>
    <col min="4306" max="4306" width="11.7109375" style="1" customWidth="1"/>
    <col min="4307" max="4307" width="1.5703125" style="1" customWidth="1"/>
    <col min="4308" max="4308" width="10.28515625" style="1" customWidth="1"/>
    <col min="4309" max="4309" width="2" style="1" customWidth="1"/>
    <col min="4310" max="4310" width="9.5703125" style="1" customWidth="1"/>
    <col min="4311" max="4553" width="8.85546875" style="1"/>
    <col min="4554" max="4554" width="4.5703125" style="1" customWidth="1"/>
    <col min="4555" max="4555" width="1" style="1" customWidth="1"/>
    <col min="4556" max="4556" width="18" style="1" customWidth="1"/>
    <col min="4557" max="4557" width="1.7109375" style="1" customWidth="1"/>
    <col min="4558" max="4558" width="12.5703125" style="1" customWidth="1"/>
    <col min="4559" max="4559" width="1.5703125" style="1" customWidth="1"/>
    <col min="4560" max="4560" width="9.5703125" style="1" customWidth="1"/>
    <col min="4561" max="4561" width="1.7109375" style="1" customWidth="1"/>
    <col min="4562" max="4562" width="11.7109375" style="1" customWidth="1"/>
    <col min="4563" max="4563" width="1.5703125" style="1" customWidth="1"/>
    <col min="4564" max="4564" width="10.28515625" style="1" customWidth="1"/>
    <col min="4565" max="4565" width="2" style="1" customWidth="1"/>
    <col min="4566" max="4566" width="9.5703125" style="1" customWidth="1"/>
    <col min="4567" max="4809" width="8.85546875" style="1"/>
    <col min="4810" max="4810" width="4.5703125" style="1" customWidth="1"/>
    <col min="4811" max="4811" width="1" style="1" customWidth="1"/>
    <col min="4812" max="4812" width="18" style="1" customWidth="1"/>
    <col min="4813" max="4813" width="1.7109375" style="1" customWidth="1"/>
    <col min="4814" max="4814" width="12.5703125" style="1" customWidth="1"/>
    <col min="4815" max="4815" width="1.5703125" style="1" customWidth="1"/>
    <col min="4816" max="4816" width="9.5703125" style="1" customWidth="1"/>
    <col min="4817" max="4817" width="1.7109375" style="1" customWidth="1"/>
    <col min="4818" max="4818" width="11.7109375" style="1" customWidth="1"/>
    <col min="4819" max="4819" width="1.5703125" style="1" customWidth="1"/>
    <col min="4820" max="4820" width="10.28515625" style="1" customWidth="1"/>
    <col min="4821" max="4821" width="2" style="1" customWidth="1"/>
    <col min="4822" max="4822" width="9.5703125" style="1" customWidth="1"/>
    <col min="4823" max="5065" width="8.85546875" style="1"/>
    <col min="5066" max="5066" width="4.5703125" style="1" customWidth="1"/>
    <col min="5067" max="5067" width="1" style="1" customWidth="1"/>
    <col min="5068" max="5068" width="18" style="1" customWidth="1"/>
    <col min="5069" max="5069" width="1.7109375" style="1" customWidth="1"/>
    <col min="5070" max="5070" width="12.5703125" style="1" customWidth="1"/>
    <col min="5071" max="5071" width="1.5703125" style="1" customWidth="1"/>
    <col min="5072" max="5072" width="9.5703125" style="1" customWidth="1"/>
    <col min="5073" max="5073" width="1.7109375" style="1" customWidth="1"/>
    <col min="5074" max="5074" width="11.7109375" style="1" customWidth="1"/>
    <col min="5075" max="5075" width="1.5703125" style="1" customWidth="1"/>
    <col min="5076" max="5076" width="10.28515625" style="1" customWidth="1"/>
    <col min="5077" max="5077" width="2" style="1" customWidth="1"/>
    <col min="5078" max="5078" width="9.5703125" style="1" customWidth="1"/>
    <col min="5079" max="5321" width="8.85546875" style="1"/>
    <col min="5322" max="5322" width="4.5703125" style="1" customWidth="1"/>
    <col min="5323" max="5323" width="1" style="1" customWidth="1"/>
    <col min="5324" max="5324" width="18" style="1" customWidth="1"/>
    <col min="5325" max="5325" width="1.7109375" style="1" customWidth="1"/>
    <col min="5326" max="5326" width="12.5703125" style="1" customWidth="1"/>
    <col min="5327" max="5327" width="1.5703125" style="1" customWidth="1"/>
    <col min="5328" max="5328" width="9.5703125" style="1" customWidth="1"/>
    <col min="5329" max="5329" width="1.7109375" style="1" customWidth="1"/>
    <col min="5330" max="5330" width="11.7109375" style="1" customWidth="1"/>
    <col min="5331" max="5331" width="1.5703125" style="1" customWidth="1"/>
    <col min="5332" max="5332" width="10.28515625" style="1" customWidth="1"/>
    <col min="5333" max="5333" width="2" style="1" customWidth="1"/>
    <col min="5334" max="5334" width="9.5703125" style="1" customWidth="1"/>
    <col min="5335" max="5577" width="8.85546875" style="1"/>
    <col min="5578" max="5578" width="4.5703125" style="1" customWidth="1"/>
    <col min="5579" max="5579" width="1" style="1" customWidth="1"/>
    <col min="5580" max="5580" width="18" style="1" customWidth="1"/>
    <col min="5581" max="5581" width="1.7109375" style="1" customWidth="1"/>
    <col min="5582" max="5582" width="12.5703125" style="1" customWidth="1"/>
    <col min="5583" max="5583" width="1.5703125" style="1" customWidth="1"/>
    <col min="5584" max="5584" width="9.5703125" style="1" customWidth="1"/>
    <col min="5585" max="5585" width="1.7109375" style="1" customWidth="1"/>
    <col min="5586" max="5586" width="11.7109375" style="1" customWidth="1"/>
    <col min="5587" max="5587" width="1.5703125" style="1" customWidth="1"/>
    <col min="5588" max="5588" width="10.28515625" style="1" customWidth="1"/>
    <col min="5589" max="5589" width="2" style="1" customWidth="1"/>
    <col min="5590" max="5590" width="9.5703125" style="1" customWidth="1"/>
    <col min="5591" max="5833" width="8.85546875" style="1"/>
    <col min="5834" max="5834" width="4.5703125" style="1" customWidth="1"/>
    <col min="5835" max="5835" width="1" style="1" customWidth="1"/>
    <col min="5836" max="5836" width="18" style="1" customWidth="1"/>
    <col min="5837" max="5837" width="1.7109375" style="1" customWidth="1"/>
    <col min="5838" max="5838" width="12.5703125" style="1" customWidth="1"/>
    <col min="5839" max="5839" width="1.5703125" style="1" customWidth="1"/>
    <col min="5840" max="5840" width="9.5703125" style="1" customWidth="1"/>
    <col min="5841" max="5841" width="1.7109375" style="1" customWidth="1"/>
    <col min="5842" max="5842" width="11.7109375" style="1" customWidth="1"/>
    <col min="5843" max="5843" width="1.5703125" style="1" customWidth="1"/>
    <col min="5844" max="5844" width="10.28515625" style="1" customWidth="1"/>
    <col min="5845" max="5845" width="2" style="1" customWidth="1"/>
    <col min="5846" max="5846" width="9.5703125" style="1" customWidth="1"/>
    <col min="5847" max="6089" width="8.85546875" style="1"/>
    <col min="6090" max="6090" width="4.5703125" style="1" customWidth="1"/>
    <col min="6091" max="6091" width="1" style="1" customWidth="1"/>
    <col min="6092" max="6092" width="18" style="1" customWidth="1"/>
    <col min="6093" max="6093" width="1.7109375" style="1" customWidth="1"/>
    <col min="6094" max="6094" width="12.5703125" style="1" customWidth="1"/>
    <col min="6095" max="6095" width="1.5703125" style="1" customWidth="1"/>
    <col min="6096" max="6096" width="9.5703125" style="1" customWidth="1"/>
    <col min="6097" max="6097" width="1.7109375" style="1" customWidth="1"/>
    <col min="6098" max="6098" width="11.7109375" style="1" customWidth="1"/>
    <col min="6099" max="6099" width="1.5703125" style="1" customWidth="1"/>
    <col min="6100" max="6100" width="10.28515625" style="1" customWidth="1"/>
    <col min="6101" max="6101" width="2" style="1" customWidth="1"/>
    <col min="6102" max="6102" width="9.5703125" style="1" customWidth="1"/>
    <col min="6103" max="6345" width="8.85546875" style="1"/>
    <col min="6346" max="6346" width="4.5703125" style="1" customWidth="1"/>
    <col min="6347" max="6347" width="1" style="1" customWidth="1"/>
    <col min="6348" max="6348" width="18" style="1" customWidth="1"/>
    <col min="6349" max="6349" width="1.7109375" style="1" customWidth="1"/>
    <col min="6350" max="6350" width="12.5703125" style="1" customWidth="1"/>
    <col min="6351" max="6351" width="1.5703125" style="1" customWidth="1"/>
    <col min="6352" max="6352" width="9.5703125" style="1" customWidth="1"/>
    <col min="6353" max="6353" width="1.7109375" style="1" customWidth="1"/>
    <col min="6354" max="6354" width="11.7109375" style="1" customWidth="1"/>
    <col min="6355" max="6355" width="1.5703125" style="1" customWidth="1"/>
    <col min="6356" max="6356" width="10.28515625" style="1" customWidth="1"/>
    <col min="6357" max="6357" width="2" style="1" customWidth="1"/>
    <col min="6358" max="6358" width="9.5703125" style="1" customWidth="1"/>
    <col min="6359" max="6601" width="8.85546875" style="1"/>
    <col min="6602" max="6602" width="4.5703125" style="1" customWidth="1"/>
    <col min="6603" max="6603" width="1" style="1" customWidth="1"/>
    <col min="6604" max="6604" width="18" style="1" customWidth="1"/>
    <col min="6605" max="6605" width="1.7109375" style="1" customWidth="1"/>
    <col min="6606" max="6606" width="12.5703125" style="1" customWidth="1"/>
    <col min="6607" max="6607" width="1.5703125" style="1" customWidth="1"/>
    <col min="6608" max="6608" width="9.5703125" style="1" customWidth="1"/>
    <col min="6609" max="6609" width="1.7109375" style="1" customWidth="1"/>
    <col min="6610" max="6610" width="11.7109375" style="1" customWidth="1"/>
    <col min="6611" max="6611" width="1.5703125" style="1" customWidth="1"/>
    <col min="6612" max="6612" width="10.28515625" style="1" customWidth="1"/>
    <col min="6613" max="6613" width="2" style="1" customWidth="1"/>
    <col min="6614" max="6614" width="9.5703125" style="1" customWidth="1"/>
    <col min="6615" max="6857" width="8.85546875" style="1"/>
    <col min="6858" max="6858" width="4.5703125" style="1" customWidth="1"/>
    <col min="6859" max="6859" width="1" style="1" customWidth="1"/>
    <col min="6860" max="6860" width="18" style="1" customWidth="1"/>
    <col min="6861" max="6861" width="1.7109375" style="1" customWidth="1"/>
    <col min="6862" max="6862" width="12.5703125" style="1" customWidth="1"/>
    <col min="6863" max="6863" width="1.5703125" style="1" customWidth="1"/>
    <col min="6864" max="6864" width="9.5703125" style="1" customWidth="1"/>
    <col min="6865" max="6865" width="1.7109375" style="1" customWidth="1"/>
    <col min="6866" max="6866" width="11.7109375" style="1" customWidth="1"/>
    <col min="6867" max="6867" width="1.5703125" style="1" customWidth="1"/>
    <col min="6868" max="6868" width="10.28515625" style="1" customWidth="1"/>
    <col min="6869" max="6869" width="2" style="1" customWidth="1"/>
    <col min="6870" max="6870" width="9.5703125" style="1" customWidth="1"/>
    <col min="6871" max="7113" width="8.85546875" style="1"/>
    <col min="7114" max="7114" width="4.5703125" style="1" customWidth="1"/>
    <col min="7115" max="7115" width="1" style="1" customWidth="1"/>
    <col min="7116" max="7116" width="18" style="1" customWidth="1"/>
    <col min="7117" max="7117" width="1.7109375" style="1" customWidth="1"/>
    <col min="7118" max="7118" width="12.5703125" style="1" customWidth="1"/>
    <col min="7119" max="7119" width="1.5703125" style="1" customWidth="1"/>
    <col min="7120" max="7120" width="9.5703125" style="1" customWidth="1"/>
    <col min="7121" max="7121" width="1.7109375" style="1" customWidth="1"/>
    <col min="7122" max="7122" width="11.7109375" style="1" customWidth="1"/>
    <col min="7123" max="7123" width="1.5703125" style="1" customWidth="1"/>
    <col min="7124" max="7124" width="10.28515625" style="1" customWidth="1"/>
    <col min="7125" max="7125" width="2" style="1" customWidth="1"/>
    <col min="7126" max="7126" width="9.5703125" style="1" customWidth="1"/>
    <col min="7127" max="7369" width="8.85546875" style="1"/>
    <col min="7370" max="7370" width="4.5703125" style="1" customWidth="1"/>
    <col min="7371" max="7371" width="1" style="1" customWidth="1"/>
    <col min="7372" max="7372" width="18" style="1" customWidth="1"/>
    <col min="7373" max="7373" width="1.7109375" style="1" customWidth="1"/>
    <col min="7374" max="7374" width="12.5703125" style="1" customWidth="1"/>
    <col min="7375" max="7375" width="1.5703125" style="1" customWidth="1"/>
    <col min="7376" max="7376" width="9.5703125" style="1" customWidth="1"/>
    <col min="7377" max="7377" width="1.7109375" style="1" customWidth="1"/>
    <col min="7378" max="7378" width="11.7109375" style="1" customWidth="1"/>
    <col min="7379" max="7379" width="1.5703125" style="1" customWidth="1"/>
    <col min="7380" max="7380" width="10.28515625" style="1" customWidth="1"/>
    <col min="7381" max="7381" width="2" style="1" customWidth="1"/>
    <col min="7382" max="7382" width="9.5703125" style="1" customWidth="1"/>
    <col min="7383" max="7625" width="8.85546875" style="1"/>
    <col min="7626" max="7626" width="4.5703125" style="1" customWidth="1"/>
    <col min="7627" max="7627" width="1" style="1" customWidth="1"/>
    <col min="7628" max="7628" width="18" style="1" customWidth="1"/>
    <col min="7629" max="7629" width="1.7109375" style="1" customWidth="1"/>
    <col min="7630" max="7630" width="12.5703125" style="1" customWidth="1"/>
    <col min="7631" max="7631" width="1.5703125" style="1" customWidth="1"/>
    <col min="7632" max="7632" width="9.5703125" style="1" customWidth="1"/>
    <col min="7633" max="7633" width="1.7109375" style="1" customWidth="1"/>
    <col min="7634" max="7634" width="11.7109375" style="1" customWidth="1"/>
    <col min="7635" max="7635" width="1.5703125" style="1" customWidth="1"/>
    <col min="7636" max="7636" width="10.28515625" style="1" customWidth="1"/>
    <col min="7637" max="7637" width="2" style="1" customWidth="1"/>
    <col min="7638" max="7638" width="9.5703125" style="1" customWidth="1"/>
    <col min="7639" max="7881" width="8.85546875" style="1"/>
    <col min="7882" max="7882" width="4.5703125" style="1" customWidth="1"/>
    <col min="7883" max="7883" width="1" style="1" customWidth="1"/>
    <col min="7884" max="7884" width="18" style="1" customWidth="1"/>
    <col min="7885" max="7885" width="1.7109375" style="1" customWidth="1"/>
    <col min="7886" max="7886" width="12.5703125" style="1" customWidth="1"/>
    <col min="7887" max="7887" width="1.5703125" style="1" customWidth="1"/>
    <col min="7888" max="7888" width="9.5703125" style="1" customWidth="1"/>
    <col min="7889" max="7889" width="1.7109375" style="1" customWidth="1"/>
    <col min="7890" max="7890" width="11.7109375" style="1" customWidth="1"/>
    <col min="7891" max="7891" width="1.5703125" style="1" customWidth="1"/>
    <col min="7892" max="7892" width="10.28515625" style="1" customWidth="1"/>
    <col min="7893" max="7893" width="2" style="1" customWidth="1"/>
    <col min="7894" max="7894" width="9.5703125" style="1" customWidth="1"/>
    <col min="7895" max="8137" width="8.85546875" style="1"/>
    <col min="8138" max="8138" width="4.5703125" style="1" customWidth="1"/>
    <col min="8139" max="8139" width="1" style="1" customWidth="1"/>
    <col min="8140" max="8140" width="18" style="1" customWidth="1"/>
    <col min="8141" max="8141" width="1.7109375" style="1" customWidth="1"/>
    <col min="8142" max="8142" width="12.5703125" style="1" customWidth="1"/>
    <col min="8143" max="8143" width="1.5703125" style="1" customWidth="1"/>
    <col min="8144" max="8144" width="9.5703125" style="1" customWidth="1"/>
    <col min="8145" max="8145" width="1.7109375" style="1" customWidth="1"/>
    <col min="8146" max="8146" width="11.7109375" style="1" customWidth="1"/>
    <col min="8147" max="8147" width="1.5703125" style="1" customWidth="1"/>
    <col min="8148" max="8148" width="10.28515625" style="1" customWidth="1"/>
    <col min="8149" max="8149" width="2" style="1" customWidth="1"/>
    <col min="8150" max="8150" width="9.5703125" style="1" customWidth="1"/>
    <col min="8151" max="8393" width="8.85546875" style="1"/>
    <col min="8394" max="8394" width="4.5703125" style="1" customWidth="1"/>
    <col min="8395" max="8395" width="1" style="1" customWidth="1"/>
    <col min="8396" max="8396" width="18" style="1" customWidth="1"/>
    <col min="8397" max="8397" width="1.7109375" style="1" customWidth="1"/>
    <col min="8398" max="8398" width="12.5703125" style="1" customWidth="1"/>
    <col min="8399" max="8399" width="1.5703125" style="1" customWidth="1"/>
    <col min="8400" max="8400" width="9.5703125" style="1" customWidth="1"/>
    <col min="8401" max="8401" width="1.7109375" style="1" customWidth="1"/>
    <col min="8402" max="8402" width="11.7109375" style="1" customWidth="1"/>
    <col min="8403" max="8403" width="1.5703125" style="1" customWidth="1"/>
    <col min="8404" max="8404" width="10.28515625" style="1" customWidth="1"/>
    <col min="8405" max="8405" width="2" style="1" customWidth="1"/>
    <col min="8406" max="8406" width="9.5703125" style="1" customWidth="1"/>
    <col min="8407" max="8649" width="8.85546875" style="1"/>
    <col min="8650" max="8650" width="4.5703125" style="1" customWidth="1"/>
    <col min="8651" max="8651" width="1" style="1" customWidth="1"/>
    <col min="8652" max="8652" width="18" style="1" customWidth="1"/>
    <col min="8653" max="8653" width="1.7109375" style="1" customWidth="1"/>
    <col min="8654" max="8654" width="12.5703125" style="1" customWidth="1"/>
    <col min="8655" max="8655" width="1.5703125" style="1" customWidth="1"/>
    <col min="8656" max="8656" width="9.5703125" style="1" customWidth="1"/>
    <col min="8657" max="8657" width="1.7109375" style="1" customWidth="1"/>
    <col min="8658" max="8658" width="11.7109375" style="1" customWidth="1"/>
    <col min="8659" max="8659" width="1.5703125" style="1" customWidth="1"/>
    <col min="8660" max="8660" width="10.28515625" style="1" customWidth="1"/>
    <col min="8661" max="8661" width="2" style="1" customWidth="1"/>
    <col min="8662" max="8662" width="9.5703125" style="1" customWidth="1"/>
    <col min="8663" max="8905" width="8.85546875" style="1"/>
    <col min="8906" max="8906" width="4.5703125" style="1" customWidth="1"/>
    <col min="8907" max="8907" width="1" style="1" customWidth="1"/>
    <col min="8908" max="8908" width="18" style="1" customWidth="1"/>
    <col min="8909" max="8909" width="1.7109375" style="1" customWidth="1"/>
    <col min="8910" max="8910" width="12.5703125" style="1" customWidth="1"/>
    <col min="8911" max="8911" width="1.5703125" style="1" customWidth="1"/>
    <col min="8912" max="8912" width="9.5703125" style="1" customWidth="1"/>
    <col min="8913" max="8913" width="1.7109375" style="1" customWidth="1"/>
    <col min="8914" max="8914" width="11.7109375" style="1" customWidth="1"/>
    <col min="8915" max="8915" width="1.5703125" style="1" customWidth="1"/>
    <col min="8916" max="8916" width="10.28515625" style="1" customWidth="1"/>
    <col min="8917" max="8917" width="2" style="1" customWidth="1"/>
    <col min="8918" max="8918" width="9.5703125" style="1" customWidth="1"/>
    <col min="8919" max="9161" width="8.85546875" style="1"/>
    <col min="9162" max="9162" width="4.5703125" style="1" customWidth="1"/>
    <col min="9163" max="9163" width="1" style="1" customWidth="1"/>
    <col min="9164" max="9164" width="18" style="1" customWidth="1"/>
    <col min="9165" max="9165" width="1.7109375" style="1" customWidth="1"/>
    <col min="9166" max="9166" width="12.5703125" style="1" customWidth="1"/>
    <col min="9167" max="9167" width="1.5703125" style="1" customWidth="1"/>
    <col min="9168" max="9168" width="9.5703125" style="1" customWidth="1"/>
    <col min="9169" max="9169" width="1.7109375" style="1" customWidth="1"/>
    <col min="9170" max="9170" width="11.7109375" style="1" customWidth="1"/>
    <col min="9171" max="9171" width="1.5703125" style="1" customWidth="1"/>
    <col min="9172" max="9172" width="10.28515625" style="1" customWidth="1"/>
    <col min="9173" max="9173" width="2" style="1" customWidth="1"/>
    <col min="9174" max="9174" width="9.5703125" style="1" customWidth="1"/>
    <col min="9175" max="9417" width="8.85546875" style="1"/>
    <col min="9418" max="9418" width="4.5703125" style="1" customWidth="1"/>
    <col min="9419" max="9419" width="1" style="1" customWidth="1"/>
    <col min="9420" max="9420" width="18" style="1" customWidth="1"/>
    <col min="9421" max="9421" width="1.7109375" style="1" customWidth="1"/>
    <col min="9422" max="9422" width="12.5703125" style="1" customWidth="1"/>
    <col min="9423" max="9423" width="1.5703125" style="1" customWidth="1"/>
    <col min="9424" max="9424" width="9.5703125" style="1" customWidth="1"/>
    <col min="9425" max="9425" width="1.7109375" style="1" customWidth="1"/>
    <col min="9426" max="9426" width="11.7109375" style="1" customWidth="1"/>
    <col min="9427" max="9427" width="1.5703125" style="1" customWidth="1"/>
    <col min="9428" max="9428" width="10.28515625" style="1" customWidth="1"/>
    <col min="9429" max="9429" width="2" style="1" customWidth="1"/>
    <col min="9430" max="9430" width="9.5703125" style="1" customWidth="1"/>
    <col min="9431" max="9673" width="8.85546875" style="1"/>
    <col min="9674" max="9674" width="4.5703125" style="1" customWidth="1"/>
    <col min="9675" max="9675" width="1" style="1" customWidth="1"/>
    <col min="9676" max="9676" width="18" style="1" customWidth="1"/>
    <col min="9677" max="9677" width="1.7109375" style="1" customWidth="1"/>
    <col min="9678" max="9678" width="12.5703125" style="1" customWidth="1"/>
    <col min="9679" max="9679" width="1.5703125" style="1" customWidth="1"/>
    <col min="9680" max="9680" width="9.5703125" style="1" customWidth="1"/>
    <col min="9681" max="9681" width="1.7109375" style="1" customWidth="1"/>
    <col min="9682" max="9682" width="11.7109375" style="1" customWidth="1"/>
    <col min="9683" max="9683" width="1.5703125" style="1" customWidth="1"/>
    <col min="9684" max="9684" width="10.28515625" style="1" customWidth="1"/>
    <col min="9685" max="9685" width="2" style="1" customWidth="1"/>
    <col min="9686" max="9686" width="9.5703125" style="1" customWidth="1"/>
    <col min="9687" max="9929" width="8.85546875" style="1"/>
    <col min="9930" max="9930" width="4.5703125" style="1" customWidth="1"/>
    <col min="9931" max="9931" width="1" style="1" customWidth="1"/>
    <col min="9932" max="9932" width="18" style="1" customWidth="1"/>
    <col min="9933" max="9933" width="1.7109375" style="1" customWidth="1"/>
    <col min="9934" max="9934" width="12.5703125" style="1" customWidth="1"/>
    <col min="9935" max="9935" width="1.5703125" style="1" customWidth="1"/>
    <col min="9936" max="9936" width="9.5703125" style="1" customWidth="1"/>
    <col min="9937" max="9937" width="1.7109375" style="1" customWidth="1"/>
    <col min="9938" max="9938" width="11.7109375" style="1" customWidth="1"/>
    <col min="9939" max="9939" width="1.5703125" style="1" customWidth="1"/>
    <col min="9940" max="9940" width="10.28515625" style="1" customWidth="1"/>
    <col min="9941" max="9941" width="2" style="1" customWidth="1"/>
    <col min="9942" max="9942" width="9.5703125" style="1" customWidth="1"/>
    <col min="9943" max="10185" width="8.85546875" style="1"/>
    <col min="10186" max="10186" width="4.5703125" style="1" customWidth="1"/>
    <col min="10187" max="10187" width="1" style="1" customWidth="1"/>
    <col min="10188" max="10188" width="18" style="1" customWidth="1"/>
    <col min="10189" max="10189" width="1.7109375" style="1" customWidth="1"/>
    <col min="10190" max="10190" width="12.5703125" style="1" customWidth="1"/>
    <col min="10191" max="10191" width="1.5703125" style="1" customWidth="1"/>
    <col min="10192" max="10192" width="9.5703125" style="1" customWidth="1"/>
    <col min="10193" max="10193" width="1.7109375" style="1" customWidth="1"/>
    <col min="10194" max="10194" width="11.7109375" style="1" customWidth="1"/>
    <col min="10195" max="10195" width="1.5703125" style="1" customWidth="1"/>
    <col min="10196" max="10196" width="10.28515625" style="1" customWidth="1"/>
    <col min="10197" max="10197" width="2" style="1" customWidth="1"/>
    <col min="10198" max="10198" width="9.5703125" style="1" customWidth="1"/>
    <col min="10199" max="10441" width="8.85546875" style="1"/>
    <col min="10442" max="10442" width="4.5703125" style="1" customWidth="1"/>
    <col min="10443" max="10443" width="1" style="1" customWidth="1"/>
    <col min="10444" max="10444" width="18" style="1" customWidth="1"/>
    <col min="10445" max="10445" width="1.7109375" style="1" customWidth="1"/>
    <col min="10446" max="10446" width="12.5703125" style="1" customWidth="1"/>
    <col min="10447" max="10447" width="1.5703125" style="1" customWidth="1"/>
    <col min="10448" max="10448" width="9.5703125" style="1" customWidth="1"/>
    <col min="10449" max="10449" width="1.7109375" style="1" customWidth="1"/>
    <col min="10450" max="10450" width="11.7109375" style="1" customWidth="1"/>
    <col min="10451" max="10451" width="1.5703125" style="1" customWidth="1"/>
    <col min="10452" max="10452" width="10.28515625" style="1" customWidth="1"/>
    <col min="10453" max="10453" width="2" style="1" customWidth="1"/>
    <col min="10454" max="10454" width="9.5703125" style="1" customWidth="1"/>
    <col min="10455" max="10697" width="8.85546875" style="1"/>
    <col min="10698" max="10698" width="4.5703125" style="1" customWidth="1"/>
    <col min="10699" max="10699" width="1" style="1" customWidth="1"/>
    <col min="10700" max="10700" width="18" style="1" customWidth="1"/>
    <col min="10701" max="10701" width="1.7109375" style="1" customWidth="1"/>
    <col min="10702" max="10702" width="12.5703125" style="1" customWidth="1"/>
    <col min="10703" max="10703" width="1.5703125" style="1" customWidth="1"/>
    <col min="10704" max="10704" width="9.5703125" style="1" customWidth="1"/>
    <col min="10705" max="10705" width="1.7109375" style="1" customWidth="1"/>
    <col min="10706" max="10706" width="11.7109375" style="1" customWidth="1"/>
    <col min="10707" max="10707" width="1.5703125" style="1" customWidth="1"/>
    <col min="10708" max="10708" width="10.28515625" style="1" customWidth="1"/>
    <col min="10709" max="10709" width="2" style="1" customWidth="1"/>
    <col min="10710" max="10710" width="9.5703125" style="1" customWidth="1"/>
    <col min="10711" max="10953" width="8.85546875" style="1"/>
    <col min="10954" max="10954" width="4.5703125" style="1" customWidth="1"/>
    <col min="10955" max="10955" width="1" style="1" customWidth="1"/>
    <col min="10956" max="10956" width="18" style="1" customWidth="1"/>
    <col min="10957" max="10957" width="1.7109375" style="1" customWidth="1"/>
    <col min="10958" max="10958" width="12.5703125" style="1" customWidth="1"/>
    <col min="10959" max="10959" width="1.5703125" style="1" customWidth="1"/>
    <col min="10960" max="10960" width="9.5703125" style="1" customWidth="1"/>
    <col min="10961" max="10961" width="1.7109375" style="1" customWidth="1"/>
    <col min="10962" max="10962" width="11.7109375" style="1" customWidth="1"/>
    <col min="10963" max="10963" width="1.5703125" style="1" customWidth="1"/>
    <col min="10964" max="10964" width="10.28515625" style="1" customWidth="1"/>
    <col min="10965" max="10965" width="2" style="1" customWidth="1"/>
    <col min="10966" max="10966" width="9.5703125" style="1" customWidth="1"/>
    <col min="10967" max="11209" width="8.85546875" style="1"/>
    <col min="11210" max="11210" width="4.5703125" style="1" customWidth="1"/>
    <col min="11211" max="11211" width="1" style="1" customWidth="1"/>
    <col min="11212" max="11212" width="18" style="1" customWidth="1"/>
    <col min="11213" max="11213" width="1.7109375" style="1" customWidth="1"/>
    <col min="11214" max="11214" width="12.5703125" style="1" customWidth="1"/>
    <col min="11215" max="11215" width="1.5703125" style="1" customWidth="1"/>
    <col min="11216" max="11216" width="9.5703125" style="1" customWidth="1"/>
    <col min="11217" max="11217" width="1.7109375" style="1" customWidth="1"/>
    <col min="11218" max="11218" width="11.7109375" style="1" customWidth="1"/>
    <col min="11219" max="11219" width="1.5703125" style="1" customWidth="1"/>
    <col min="11220" max="11220" width="10.28515625" style="1" customWidth="1"/>
    <col min="11221" max="11221" width="2" style="1" customWidth="1"/>
    <col min="11222" max="11222" width="9.5703125" style="1" customWidth="1"/>
    <col min="11223" max="11465" width="8.85546875" style="1"/>
    <col min="11466" max="11466" width="4.5703125" style="1" customWidth="1"/>
    <col min="11467" max="11467" width="1" style="1" customWidth="1"/>
    <col min="11468" max="11468" width="18" style="1" customWidth="1"/>
    <col min="11469" max="11469" width="1.7109375" style="1" customWidth="1"/>
    <col min="11470" max="11470" width="12.5703125" style="1" customWidth="1"/>
    <col min="11471" max="11471" width="1.5703125" style="1" customWidth="1"/>
    <col min="11472" max="11472" width="9.5703125" style="1" customWidth="1"/>
    <col min="11473" max="11473" width="1.7109375" style="1" customWidth="1"/>
    <col min="11474" max="11474" width="11.7109375" style="1" customWidth="1"/>
    <col min="11475" max="11475" width="1.5703125" style="1" customWidth="1"/>
    <col min="11476" max="11476" width="10.28515625" style="1" customWidth="1"/>
    <col min="11477" max="11477" width="2" style="1" customWidth="1"/>
    <col min="11478" max="11478" width="9.5703125" style="1" customWidth="1"/>
    <col min="11479" max="11721" width="8.85546875" style="1"/>
    <col min="11722" max="11722" width="4.5703125" style="1" customWidth="1"/>
    <col min="11723" max="11723" width="1" style="1" customWidth="1"/>
    <col min="11724" max="11724" width="18" style="1" customWidth="1"/>
    <col min="11725" max="11725" width="1.7109375" style="1" customWidth="1"/>
    <col min="11726" max="11726" width="12.5703125" style="1" customWidth="1"/>
    <col min="11727" max="11727" width="1.5703125" style="1" customWidth="1"/>
    <col min="11728" max="11728" width="9.5703125" style="1" customWidth="1"/>
    <col min="11729" max="11729" width="1.7109375" style="1" customWidth="1"/>
    <col min="11730" max="11730" width="11.7109375" style="1" customWidth="1"/>
    <col min="11731" max="11731" width="1.5703125" style="1" customWidth="1"/>
    <col min="11732" max="11732" width="10.28515625" style="1" customWidth="1"/>
    <col min="11733" max="11733" width="2" style="1" customWidth="1"/>
    <col min="11734" max="11734" width="9.5703125" style="1" customWidth="1"/>
    <col min="11735" max="11977" width="8.85546875" style="1"/>
    <col min="11978" max="11978" width="4.5703125" style="1" customWidth="1"/>
    <col min="11979" max="11979" width="1" style="1" customWidth="1"/>
    <col min="11980" max="11980" width="18" style="1" customWidth="1"/>
    <col min="11981" max="11981" width="1.7109375" style="1" customWidth="1"/>
    <col min="11982" max="11982" width="12.5703125" style="1" customWidth="1"/>
    <col min="11983" max="11983" width="1.5703125" style="1" customWidth="1"/>
    <col min="11984" max="11984" width="9.5703125" style="1" customWidth="1"/>
    <col min="11985" max="11985" width="1.7109375" style="1" customWidth="1"/>
    <col min="11986" max="11986" width="11.7109375" style="1" customWidth="1"/>
    <col min="11987" max="11987" width="1.5703125" style="1" customWidth="1"/>
    <col min="11988" max="11988" width="10.28515625" style="1" customWidth="1"/>
    <col min="11989" max="11989" width="2" style="1" customWidth="1"/>
    <col min="11990" max="11990" width="9.5703125" style="1" customWidth="1"/>
    <col min="11991" max="12233" width="8.85546875" style="1"/>
    <col min="12234" max="12234" width="4.5703125" style="1" customWidth="1"/>
    <col min="12235" max="12235" width="1" style="1" customWidth="1"/>
    <col min="12236" max="12236" width="18" style="1" customWidth="1"/>
    <col min="12237" max="12237" width="1.7109375" style="1" customWidth="1"/>
    <col min="12238" max="12238" width="12.5703125" style="1" customWidth="1"/>
    <col min="12239" max="12239" width="1.5703125" style="1" customWidth="1"/>
    <col min="12240" max="12240" width="9.5703125" style="1" customWidth="1"/>
    <col min="12241" max="12241" width="1.7109375" style="1" customWidth="1"/>
    <col min="12242" max="12242" width="11.7109375" style="1" customWidth="1"/>
    <col min="12243" max="12243" width="1.5703125" style="1" customWidth="1"/>
    <col min="12244" max="12244" width="10.28515625" style="1" customWidth="1"/>
    <col min="12245" max="12245" width="2" style="1" customWidth="1"/>
    <col min="12246" max="12246" width="9.5703125" style="1" customWidth="1"/>
    <col min="12247" max="12489" width="8.85546875" style="1"/>
    <col min="12490" max="12490" width="4.5703125" style="1" customWidth="1"/>
    <col min="12491" max="12491" width="1" style="1" customWidth="1"/>
    <col min="12492" max="12492" width="18" style="1" customWidth="1"/>
    <col min="12493" max="12493" width="1.7109375" style="1" customWidth="1"/>
    <col min="12494" max="12494" width="12.5703125" style="1" customWidth="1"/>
    <col min="12495" max="12495" width="1.5703125" style="1" customWidth="1"/>
    <col min="12496" max="12496" width="9.5703125" style="1" customWidth="1"/>
    <col min="12497" max="12497" width="1.7109375" style="1" customWidth="1"/>
    <col min="12498" max="12498" width="11.7109375" style="1" customWidth="1"/>
    <col min="12499" max="12499" width="1.5703125" style="1" customWidth="1"/>
    <col min="12500" max="12500" width="10.28515625" style="1" customWidth="1"/>
    <col min="12501" max="12501" width="2" style="1" customWidth="1"/>
    <col min="12502" max="12502" width="9.5703125" style="1" customWidth="1"/>
    <col min="12503" max="12745" width="8.85546875" style="1"/>
    <col min="12746" max="12746" width="4.5703125" style="1" customWidth="1"/>
    <col min="12747" max="12747" width="1" style="1" customWidth="1"/>
    <col min="12748" max="12748" width="18" style="1" customWidth="1"/>
    <col min="12749" max="12749" width="1.7109375" style="1" customWidth="1"/>
    <col min="12750" max="12750" width="12.5703125" style="1" customWidth="1"/>
    <col min="12751" max="12751" width="1.5703125" style="1" customWidth="1"/>
    <col min="12752" max="12752" width="9.5703125" style="1" customWidth="1"/>
    <col min="12753" max="12753" width="1.7109375" style="1" customWidth="1"/>
    <col min="12754" max="12754" width="11.7109375" style="1" customWidth="1"/>
    <col min="12755" max="12755" width="1.5703125" style="1" customWidth="1"/>
    <col min="12756" max="12756" width="10.28515625" style="1" customWidth="1"/>
    <col min="12757" max="12757" width="2" style="1" customWidth="1"/>
    <col min="12758" max="12758" width="9.5703125" style="1" customWidth="1"/>
    <col min="12759" max="13001" width="8.85546875" style="1"/>
    <col min="13002" max="13002" width="4.5703125" style="1" customWidth="1"/>
    <col min="13003" max="13003" width="1" style="1" customWidth="1"/>
    <col min="13004" max="13004" width="18" style="1" customWidth="1"/>
    <col min="13005" max="13005" width="1.7109375" style="1" customWidth="1"/>
    <col min="13006" max="13006" width="12.5703125" style="1" customWidth="1"/>
    <col min="13007" max="13007" width="1.5703125" style="1" customWidth="1"/>
    <col min="13008" max="13008" width="9.5703125" style="1" customWidth="1"/>
    <col min="13009" max="13009" width="1.7109375" style="1" customWidth="1"/>
    <col min="13010" max="13010" width="11.7109375" style="1" customWidth="1"/>
    <col min="13011" max="13011" width="1.5703125" style="1" customWidth="1"/>
    <col min="13012" max="13012" width="10.28515625" style="1" customWidth="1"/>
    <col min="13013" max="13013" width="2" style="1" customWidth="1"/>
    <col min="13014" max="13014" width="9.5703125" style="1" customWidth="1"/>
    <col min="13015" max="13257" width="8.85546875" style="1"/>
    <col min="13258" max="13258" width="4.5703125" style="1" customWidth="1"/>
    <col min="13259" max="13259" width="1" style="1" customWidth="1"/>
    <col min="13260" max="13260" width="18" style="1" customWidth="1"/>
    <col min="13261" max="13261" width="1.7109375" style="1" customWidth="1"/>
    <col min="13262" max="13262" width="12.5703125" style="1" customWidth="1"/>
    <col min="13263" max="13263" width="1.5703125" style="1" customWidth="1"/>
    <col min="13264" max="13264" width="9.5703125" style="1" customWidth="1"/>
    <col min="13265" max="13265" width="1.7109375" style="1" customWidth="1"/>
    <col min="13266" max="13266" width="11.7109375" style="1" customWidth="1"/>
    <col min="13267" max="13267" width="1.5703125" style="1" customWidth="1"/>
    <col min="13268" max="13268" width="10.28515625" style="1" customWidth="1"/>
    <col min="13269" max="13269" width="2" style="1" customWidth="1"/>
    <col min="13270" max="13270" width="9.5703125" style="1" customWidth="1"/>
    <col min="13271" max="13513" width="8.85546875" style="1"/>
    <col min="13514" max="13514" width="4.5703125" style="1" customWidth="1"/>
    <col min="13515" max="13515" width="1" style="1" customWidth="1"/>
    <col min="13516" max="13516" width="18" style="1" customWidth="1"/>
    <col min="13517" max="13517" width="1.7109375" style="1" customWidth="1"/>
    <col min="13518" max="13518" width="12.5703125" style="1" customWidth="1"/>
    <col min="13519" max="13519" width="1.5703125" style="1" customWidth="1"/>
    <col min="13520" max="13520" width="9.5703125" style="1" customWidth="1"/>
    <col min="13521" max="13521" width="1.7109375" style="1" customWidth="1"/>
    <col min="13522" max="13522" width="11.7109375" style="1" customWidth="1"/>
    <col min="13523" max="13523" width="1.5703125" style="1" customWidth="1"/>
    <col min="13524" max="13524" width="10.28515625" style="1" customWidth="1"/>
    <col min="13525" max="13525" width="2" style="1" customWidth="1"/>
    <col min="13526" max="13526" width="9.5703125" style="1" customWidth="1"/>
    <col min="13527" max="13769" width="8.85546875" style="1"/>
    <col min="13770" max="13770" width="4.5703125" style="1" customWidth="1"/>
    <col min="13771" max="13771" width="1" style="1" customWidth="1"/>
    <col min="13772" max="13772" width="18" style="1" customWidth="1"/>
    <col min="13773" max="13773" width="1.7109375" style="1" customWidth="1"/>
    <col min="13774" max="13774" width="12.5703125" style="1" customWidth="1"/>
    <col min="13775" max="13775" width="1.5703125" style="1" customWidth="1"/>
    <col min="13776" max="13776" width="9.5703125" style="1" customWidth="1"/>
    <col min="13777" max="13777" width="1.7109375" style="1" customWidth="1"/>
    <col min="13778" max="13778" width="11.7109375" style="1" customWidth="1"/>
    <col min="13779" max="13779" width="1.5703125" style="1" customWidth="1"/>
    <col min="13780" max="13780" width="10.28515625" style="1" customWidth="1"/>
    <col min="13781" max="13781" width="2" style="1" customWidth="1"/>
    <col min="13782" max="13782" width="9.5703125" style="1" customWidth="1"/>
    <col min="13783" max="14025" width="8.85546875" style="1"/>
    <col min="14026" max="14026" width="4.5703125" style="1" customWidth="1"/>
    <col min="14027" max="14027" width="1" style="1" customWidth="1"/>
    <col min="14028" max="14028" width="18" style="1" customWidth="1"/>
    <col min="14029" max="14029" width="1.7109375" style="1" customWidth="1"/>
    <col min="14030" max="14030" width="12.5703125" style="1" customWidth="1"/>
    <col min="14031" max="14031" width="1.5703125" style="1" customWidth="1"/>
    <col min="14032" max="14032" width="9.5703125" style="1" customWidth="1"/>
    <col min="14033" max="14033" width="1.7109375" style="1" customWidth="1"/>
    <col min="14034" max="14034" width="11.7109375" style="1" customWidth="1"/>
    <col min="14035" max="14035" width="1.5703125" style="1" customWidth="1"/>
    <col min="14036" max="14036" width="10.28515625" style="1" customWidth="1"/>
    <col min="14037" max="14037" width="2" style="1" customWidth="1"/>
    <col min="14038" max="14038" width="9.5703125" style="1" customWidth="1"/>
    <col min="14039" max="14281" width="8.85546875" style="1"/>
    <col min="14282" max="14282" width="4.5703125" style="1" customWidth="1"/>
    <col min="14283" max="14283" width="1" style="1" customWidth="1"/>
    <col min="14284" max="14284" width="18" style="1" customWidth="1"/>
    <col min="14285" max="14285" width="1.7109375" style="1" customWidth="1"/>
    <col min="14286" max="14286" width="12.5703125" style="1" customWidth="1"/>
    <col min="14287" max="14287" width="1.5703125" style="1" customWidth="1"/>
    <col min="14288" max="14288" width="9.5703125" style="1" customWidth="1"/>
    <col min="14289" max="14289" width="1.7109375" style="1" customWidth="1"/>
    <col min="14290" max="14290" width="11.7109375" style="1" customWidth="1"/>
    <col min="14291" max="14291" width="1.5703125" style="1" customWidth="1"/>
    <col min="14292" max="14292" width="10.28515625" style="1" customWidth="1"/>
    <col min="14293" max="14293" width="2" style="1" customWidth="1"/>
    <col min="14294" max="14294" width="9.5703125" style="1" customWidth="1"/>
    <col min="14295" max="14537" width="8.85546875" style="1"/>
    <col min="14538" max="14538" width="4.5703125" style="1" customWidth="1"/>
    <col min="14539" max="14539" width="1" style="1" customWidth="1"/>
    <col min="14540" max="14540" width="18" style="1" customWidth="1"/>
    <col min="14541" max="14541" width="1.7109375" style="1" customWidth="1"/>
    <col min="14542" max="14542" width="12.5703125" style="1" customWidth="1"/>
    <col min="14543" max="14543" width="1.5703125" style="1" customWidth="1"/>
    <col min="14544" max="14544" width="9.5703125" style="1" customWidth="1"/>
    <col min="14545" max="14545" width="1.7109375" style="1" customWidth="1"/>
    <col min="14546" max="14546" width="11.7109375" style="1" customWidth="1"/>
    <col min="14547" max="14547" width="1.5703125" style="1" customWidth="1"/>
    <col min="14548" max="14548" width="10.28515625" style="1" customWidth="1"/>
    <col min="14549" max="14549" width="2" style="1" customWidth="1"/>
    <col min="14550" max="14550" width="9.5703125" style="1" customWidth="1"/>
    <col min="14551" max="14793" width="8.85546875" style="1"/>
    <col min="14794" max="14794" width="4.5703125" style="1" customWidth="1"/>
    <col min="14795" max="14795" width="1" style="1" customWidth="1"/>
    <col min="14796" max="14796" width="18" style="1" customWidth="1"/>
    <col min="14797" max="14797" width="1.7109375" style="1" customWidth="1"/>
    <col min="14798" max="14798" width="12.5703125" style="1" customWidth="1"/>
    <col min="14799" max="14799" width="1.5703125" style="1" customWidth="1"/>
    <col min="14800" max="14800" width="9.5703125" style="1" customWidth="1"/>
    <col min="14801" max="14801" width="1.7109375" style="1" customWidth="1"/>
    <col min="14802" max="14802" width="11.7109375" style="1" customWidth="1"/>
    <col min="14803" max="14803" width="1.5703125" style="1" customWidth="1"/>
    <col min="14804" max="14804" width="10.28515625" style="1" customWidth="1"/>
    <col min="14805" max="14805" width="2" style="1" customWidth="1"/>
    <col min="14806" max="14806" width="9.5703125" style="1" customWidth="1"/>
    <col min="14807" max="15049" width="8.85546875" style="1"/>
    <col min="15050" max="15050" width="4.5703125" style="1" customWidth="1"/>
    <col min="15051" max="15051" width="1" style="1" customWidth="1"/>
    <col min="15052" max="15052" width="18" style="1" customWidth="1"/>
    <col min="15053" max="15053" width="1.7109375" style="1" customWidth="1"/>
    <col min="15054" max="15054" width="12.5703125" style="1" customWidth="1"/>
    <col min="15055" max="15055" width="1.5703125" style="1" customWidth="1"/>
    <col min="15056" max="15056" width="9.5703125" style="1" customWidth="1"/>
    <col min="15057" max="15057" width="1.7109375" style="1" customWidth="1"/>
    <col min="15058" max="15058" width="11.7109375" style="1" customWidth="1"/>
    <col min="15059" max="15059" width="1.5703125" style="1" customWidth="1"/>
    <col min="15060" max="15060" width="10.28515625" style="1" customWidth="1"/>
    <col min="15061" max="15061" width="2" style="1" customWidth="1"/>
    <col min="15062" max="15062" width="9.5703125" style="1" customWidth="1"/>
    <col min="15063" max="15305" width="8.85546875" style="1"/>
    <col min="15306" max="15306" width="4.5703125" style="1" customWidth="1"/>
    <col min="15307" max="15307" width="1" style="1" customWidth="1"/>
    <col min="15308" max="15308" width="18" style="1" customWidth="1"/>
    <col min="15309" max="15309" width="1.7109375" style="1" customWidth="1"/>
    <col min="15310" max="15310" width="12.5703125" style="1" customWidth="1"/>
    <col min="15311" max="15311" width="1.5703125" style="1" customWidth="1"/>
    <col min="15312" max="15312" width="9.5703125" style="1" customWidth="1"/>
    <col min="15313" max="15313" width="1.7109375" style="1" customWidth="1"/>
    <col min="15314" max="15314" width="11.7109375" style="1" customWidth="1"/>
    <col min="15315" max="15315" width="1.5703125" style="1" customWidth="1"/>
    <col min="15316" max="15316" width="10.28515625" style="1" customWidth="1"/>
    <col min="15317" max="15317" width="2" style="1" customWidth="1"/>
    <col min="15318" max="15318" width="9.5703125" style="1" customWidth="1"/>
    <col min="15319" max="15561" width="8.85546875" style="1"/>
    <col min="15562" max="15562" width="4.5703125" style="1" customWidth="1"/>
    <col min="15563" max="15563" width="1" style="1" customWidth="1"/>
    <col min="15564" max="15564" width="18" style="1" customWidth="1"/>
    <col min="15565" max="15565" width="1.7109375" style="1" customWidth="1"/>
    <col min="15566" max="15566" width="12.5703125" style="1" customWidth="1"/>
    <col min="15567" max="15567" width="1.5703125" style="1" customWidth="1"/>
    <col min="15568" max="15568" width="9.5703125" style="1" customWidth="1"/>
    <col min="15569" max="15569" width="1.7109375" style="1" customWidth="1"/>
    <col min="15570" max="15570" width="11.7109375" style="1" customWidth="1"/>
    <col min="15571" max="15571" width="1.5703125" style="1" customWidth="1"/>
    <col min="15572" max="15572" width="10.28515625" style="1" customWidth="1"/>
    <col min="15573" max="15573" width="2" style="1" customWidth="1"/>
    <col min="15574" max="15574" width="9.5703125" style="1" customWidth="1"/>
    <col min="15575" max="15817" width="8.85546875" style="1"/>
    <col min="15818" max="15818" width="4.5703125" style="1" customWidth="1"/>
    <col min="15819" max="15819" width="1" style="1" customWidth="1"/>
    <col min="15820" max="15820" width="18" style="1" customWidth="1"/>
    <col min="15821" max="15821" width="1.7109375" style="1" customWidth="1"/>
    <col min="15822" max="15822" width="12.5703125" style="1" customWidth="1"/>
    <col min="15823" max="15823" width="1.5703125" style="1" customWidth="1"/>
    <col min="15824" max="15824" width="9.5703125" style="1" customWidth="1"/>
    <col min="15825" max="15825" width="1.7109375" style="1" customWidth="1"/>
    <col min="15826" max="15826" width="11.7109375" style="1" customWidth="1"/>
    <col min="15827" max="15827" width="1.5703125" style="1" customWidth="1"/>
    <col min="15828" max="15828" width="10.28515625" style="1" customWidth="1"/>
    <col min="15829" max="15829" width="2" style="1" customWidth="1"/>
    <col min="15830" max="15830" width="9.5703125" style="1" customWidth="1"/>
    <col min="15831" max="16073" width="8.85546875" style="1"/>
    <col min="16074" max="16074" width="4.5703125" style="1" customWidth="1"/>
    <col min="16075" max="16075" width="1" style="1" customWidth="1"/>
    <col min="16076" max="16076" width="18" style="1" customWidth="1"/>
    <col min="16077" max="16077" width="1.7109375" style="1" customWidth="1"/>
    <col min="16078" max="16078" width="12.5703125" style="1" customWidth="1"/>
    <col min="16079" max="16079" width="1.5703125" style="1" customWidth="1"/>
    <col min="16080" max="16080" width="9.5703125" style="1" customWidth="1"/>
    <col min="16081" max="16081" width="1.7109375" style="1" customWidth="1"/>
    <col min="16082" max="16082" width="11.7109375" style="1" customWidth="1"/>
    <col min="16083" max="16083" width="1.5703125" style="1" customWidth="1"/>
    <col min="16084" max="16084" width="10.28515625" style="1" customWidth="1"/>
    <col min="16085" max="16085" width="2" style="1" customWidth="1"/>
    <col min="16086" max="16086" width="9.5703125" style="1" customWidth="1"/>
    <col min="16087" max="16340" width="8.85546875" style="1"/>
    <col min="16341" max="16384" width="8.7109375" style="1" customWidth="1"/>
  </cols>
  <sheetData>
    <row r="1" spans="2:19" ht="39" customHeight="1" x14ac:dyDescent="0.2"/>
    <row r="2" spans="2:19" x14ac:dyDescent="0.2">
      <c r="B2" s="84" t="s">
        <v>113</v>
      </c>
      <c r="C2" s="84"/>
      <c r="D2" s="84"/>
      <c r="E2" s="84"/>
      <c r="F2" s="84"/>
      <c r="G2" s="84"/>
      <c r="H2" s="84"/>
      <c r="I2" s="84"/>
      <c r="J2" s="84"/>
      <c r="K2" s="84"/>
      <c r="L2" s="84"/>
      <c r="M2" s="84"/>
      <c r="N2" s="84"/>
      <c r="O2" s="84"/>
      <c r="P2" s="84"/>
      <c r="Q2" s="84"/>
      <c r="R2" s="84"/>
      <c r="S2" s="7"/>
    </row>
    <row r="3" spans="2:19" x14ac:dyDescent="0.2">
      <c r="B3" s="84" t="s">
        <v>96</v>
      </c>
      <c r="C3" s="84"/>
      <c r="D3" s="84"/>
      <c r="E3" s="84"/>
      <c r="F3" s="84"/>
      <c r="G3" s="84"/>
      <c r="H3" s="84"/>
      <c r="I3" s="84"/>
      <c r="J3" s="84"/>
      <c r="K3" s="84"/>
      <c r="L3" s="84"/>
      <c r="M3" s="84"/>
      <c r="N3" s="84"/>
      <c r="O3" s="84"/>
      <c r="P3" s="84"/>
      <c r="Q3" s="84"/>
      <c r="R3" s="84"/>
      <c r="S3" s="7"/>
    </row>
    <row r="4" spans="2:19" x14ac:dyDescent="0.2">
      <c r="C4" s="12"/>
      <c r="D4" s="12"/>
      <c r="E4" s="12"/>
      <c r="F4" s="6"/>
      <c r="G4" s="6"/>
      <c r="H4" s="6"/>
      <c r="I4" s="6"/>
      <c r="J4" s="6"/>
      <c r="K4" s="6"/>
      <c r="L4" s="6"/>
      <c r="M4" s="6"/>
      <c r="N4" s="6"/>
      <c r="P4" s="6"/>
      <c r="Q4" s="6"/>
      <c r="R4" s="6"/>
      <c r="S4" s="11"/>
    </row>
    <row r="5" spans="2:19" s="14" customFormat="1" x14ac:dyDescent="0.2">
      <c r="B5" s="13"/>
      <c r="C5" s="13"/>
      <c r="D5" s="13"/>
      <c r="E5" s="13"/>
      <c r="G5" s="13"/>
      <c r="I5" s="13"/>
      <c r="K5" s="13"/>
      <c r="M5" s="13"/>
      <c r="O5" s="13"/>
      <c r="Q5" s="13"/>
      <c r="S5" s="13"/>
    </row>
    <row r="6" spans="2:19" ht="38.25" x14ac:dyDescent="0.2">
      <c r="B6" s="54" t="s">
        <v>53</v>
      </c>
      <c r="C6" s="2"/>
      <c r="D6" s="15" t="s">
        <v>17</v>
      </c>
      <c r="E6" s="12"/>
      <c r="F6" s="46" t="s">
        <v>111</v>
      </c>
      <c r="G6" s="13"/>
      <c r="H6" s="46" t="s">
        <v>121</v>
      </c>
      <c r="I6" s="13"/>
      <c r="J6" s="46" t="s">
        <v>122</v>
      </c>
      <c r="K6" s="13"/>
      <c r="L6" s="46" t="s">
        <v>131</v>
      </c>
      <c r="M6" s="13"/>
      <c r="N6" s="46" t="s">
        <v>123</v>
      </c>
      <c r="O6" s="13"/>
      <c r="P6" s="46" t="s">
        <v>124</v>
      </c>
      <c r="Q6" s="13"/>
      <c r="R6" s="46" t="s">
        <v>125</v>
      </c>
      <c r="S6" s="12"/>
    </row>
    <row r="7" spans="2:19" x14ac:dyDescent="0.2">
      <c r="B7" s="12"/>
      <c r="C7" s="2"/>
      <c r="D7" s="2"/>
      <c r="E7" s="12"/>
      <c r="F7" s="16" t="s">
        <v>2</v>
      </c>
      <c r="G7" s="12"/>
      <c r="H7" s="16" t="s">
        <v>45</v>
      </c>
      <c r="I7" s="12"/>
      <c r="J7" s="16" t="s">
        <v>88</v>
      </c>
      <c r="K7" s="16"/>
      <c r="L7" s="16" t="s">
        <v>26</v>
      </c>
      <c r="M7" s="16"/>
      <c r="N7" s="16" t="s">
        <v>85</v>
      </c>
      <c r="O7" s="16"/>
      <c r="P7" s="16" t="s">
        <v>27</v>
      </c>
      <c r="Q7" s="12"/>
      <c r="R7" s="16" t="s">
        <v>86</v>
      </c>
      <c r="S7" s="16"/>
    </row>
    <row r="8" spans="2:19" x14ac:dyDescent="0.2">
      <c r="B8" s="12"/>
      <c r="C8" s="2"/>
      <c r="D8" s="18" t="s">
        <v>47</v>
      </c>
      <c r="E8" s="12"/>
      <c r="F8" s="12"/>
      <c r="G8" s="12"/>
      <c r="H8" s="12"/>
      <c r="I8" s="12"/>
      <c r="J8" s="12"/>
      <c r="K8" s="12"/>
      <c r="L8" s="12"/>
      <c r="M8" s="12"/>
      <c r="N8" s="12"/>
      <c r="P8" s="12"/>
      <c r="Q8" s="12"/>
      <c r="R8" s="12"/>
      <c r="S8" s="12"/>
    </row>
    <row r="9" spans="2:19" x14ac:dyDescent="0.2">
      <c r="B9" s="12"/>
      <c r="C9" s="2"/>
      <c r="D9" s="2"/>
      <c r="E9" s="12"/>
      <c r="F9" s="12"/>
      <c r="G9" s="12"/>
      <c r="H9" s="12"/>
      <c r="I9" s="12"/>
      <c r="J9" s="12"/>
      <c r="K9" s="12"/>
      <c r="L9" s="12"/>
      <c r="M9" s="12"/>
      <c r="N9" s="12"/>
      <c r="P9" s="12"/>
      <c r="Q9" s="12"/>
      <c r="R9" s="12"/>
      <c r="S9" s="12"/>
    </row>
    <row r="10" spans="2:19" x14ac:dyDescent="0.2">
      <c r="B10" s="12"/>
      <c r="C10" s="2"/>
      <c r="D10" s="18" t="s">
        <v>35</v>
      </c>
      <c r="E10" s="12"/>
      <c r="F10" s="17"/>
      <c r="G10" s="12"/>
      <c r="H10" s="17"/>
      <c r="I10" s="12"/>
      <c r="J10" s="17"/>
      <c r="K10" s="12"/>
      <c r="L10" s="17"/>
      <c r="M10" s="12"/>
      <c r="N10" s="17"/>
      <c r="P10" s="17"/>
      <c r="Q10" s="12"/>
      <c r="R10" s="17"/>
      <c r="S10" s="12"/>
    </row>
    <row r="11" spans="2:19" x14ac:dyDescent="0.2">
      <c r="B11" s="12">
        <v>1</v>
      </c>
      <c r="C11" s="2"/>
      <c r="D11" s="21" t="s">
        <v>3</v>
      </c>
      <c r="E11" s="12"/>
      <c r="F11" s="47">
        <f>IFERROR('p.6-7'!H11/'p.6-7'!$F11-1,0)</f>
        <v>3.1422145297330895E-2</v>
      </c>
      <c r="G11" s="22"/>
      <c r="H11" s="47">
        <f>IFERROR('p.6-7'!J11/'p.6-7'!$F11-1,0)</f>
        <v>5.9376067638525543E-2</v>
      </c>
      <c r="I11" s="22"/>
      <c r="J11" s="47">
        <f>IFERROR('p.6-7'!L11/'p.6-7'!$F11-1,0)</f>
        <v>6.0955116653354624E-2</v>
      </c>
      <c r="K11" s="22"/>
      <c r="L11" s="47">
        <f>IFERROR('p.6-7'!N11/'p.6-7'!$F11-1,0)</f>
        <v>6.0950444657607017E-2</v>
      </c>
      <c r="M11" s="22"/>
      <c r="N11" s="47">
        <f>IFERROR('p.6-7'!P11/'p.6-7'!$F11-1,0)</f>
        <v>3.4937124145658194E-2</v>
      </c>
      <c r="P11" s="47">
        <f>IFERROR('p.6-7'!R11/'p.6-7'!$F11-1,0)</f>
        <v>0.13247632237520501</v>
      </c>
      <c r="Q11" s="22"/>
      <c r="R11" s="47">
        <f>IFERROR('p.6-7'!T11/'p.6-7'!$F11-1,0)</f>
        <v>2.3669431288332099E-2</v>
      </c>
      <c r="S11" s="22"/>
    </row>
    <row r="12" spans="2:19" x14ac:dyDescent="0.2">
      <c r="B12" s="12">
        <f>MAX(B$11:B11)+1</f>
        <v>2</v>
      </c>
      <c r="C12" s="2"/>
      <c r="D12" s="21" t="s">
        <v>4</v>
      </c>
      <c r="E12" s="12"/>
      <c r="F12" s="47">
        <f>IFERROR('p.6-7'!H12/'p.6-7'!$F12-1,0)</f>
        <v>-0.12222086338648241</v>
      </c>
      <c r="G12" s="22"/>
      <c r="H12" s="47">
        <f>IFERROR('p.6-7'!J12/'p.6-7'!$F12-1,0)</f>
        <v>4.4730299319286404E-2</v>
      </c>
      <c r="I12" s="22"/>
      <c r="J12" s="47">
        <f>IFERROR('p.6-7'!L12/'p.6-7'!$F12-1,0)</f>
        <v>4.734176676015589E-2</v>
      </c>
      <c r="K12" s="22"/>
      <c r="L12" s="47">
        <f>IFERROR('p.6-7'!N12/'p.6-7'!$F12-1,0)</f>
        <v>4.7519816164922846E-2</v>
      </c>
      <c r="M12" s="22"/>
      <c r="N12" s="47">
        <f>IFERROR('p.6-7'!P12/'p.6-7'!$F12-1,0)</f>
        <v>-1.0425591165404091E-2</v>
      </c>
      <c r="P12" s="47">
        <f>IFERROR('p.6-7'!R12/'p.6-7'!$F12-1,0)</f>
        <v>8.5579666667881193E-2</v>
      </c>
      <c r="Q12" s="22"/>
      <c r="R12" s="47">
        <f>IFERROR('p.6-7'!T12/'p.6-7'!$F12-1,0)</f>
        <v>-5.3820624138236739E-2</v>
      </c>
      <c r="S12" s="22"/>
    </row>
    <row r="13" spans="2:19" x14ac:dyDescent="0.2">
      <c r="B13" s="12">
        <f>MAX(B$11:B12)+1</f>
        <v>3</v>
      </c>
      <c r="C13" s="2"/>
      <c r="D13" s="21" t="s">
        <v>5</v>
      </c>
      <c r="E13" s="12"/>
      <c r="F13" s="47">
        <f>IFERROR('p.6-7'!H13/'p.6-7'!$F13-1,0)</f>
        <v>-0.34828029236889135</v>
      </c>
      <c r="G13" s="22"/>
      <c r="H13" s="47">
        <f>IFERROR('p.6-7'!J13/'p.6-7'!$F13-1,0)</f>
        <v>-0.16166050185283598</v>
      </c>
      <c r="I13" s="22"/>
      <c r="J13" s="47">
        <f>IFERROR('p.6-7'!L13/'p.6-7'!$F13-1,0)</f>
        <v>-0.16620295038954591</v>
      </c>
      <c r="K13" s="22"/>
      <c r="L13" s="47">
        <f>IFERROR('p.6-7'!N13/'p.6-7'!$F13-1,0)</f>
        <v>-0.16620102385255819</v>
      </c>
      <c r="M13" s="22"/>
      <c r="N13" s="47">
        <f>IFERROR('p.6-7'!P13/'p.6-7'!$F13-1,0)</f>
        <v>-0.21123422383256651</v>
      </c>
      <c r="P13" s="47">
        <f>IFERROR('p.6-7'!R13/'p.6-7'!$F13-1,0)</f>
        <v>-0.11695200462907662</v>
      </c>
      <c r="Q13" s="22"/>
      <c r="R13" s="47">
        <f>IFERROR('p.6-7'!T13/'p.6-7'!$F13-1,0)</f>
        <v>-0.2421500350773711</v>
      </c>
      <c r="S13" s="22"/>
    </row>
    <row r="14" spans="2:19" x14ac:dyDescent="0.2">
      <c r="B14" s="12">
        <f>MAX(B$11:B13)+1</f>
        <v>4</v>
      </c>
      <c r="C14" s="2"/>
      <c r="D14" s="21" t="s">
        <v>6</v>
      </c>
      <c r="E14" s="12"/>
      <c r="F14" s="47">
        <f>IFERROR('p.6-7'!H14/'p.6-7'!$F14-1,0)</f>
        <v>1.3748353837060634E-2</v>
      </c>
      <c r="G14" s="22"/>
      <c r="H14" s="47">
        <f>IFERROR('p.6-7'!J14/'p.6-7'!$F14-1,0)</f>
        <v>5.5765053361759964E-2</v>
      </c>
      <c r="I14" s="22"/>
      <c r="J14" s="47">
        <f>IFERROR('p.6-7'!L14/'p.6-7'!$F14-1,0)</f>
        <v>4.8993710998585849E-2</v>
      </c>
      <c r="K14" s="22"/>
      <c r="L14" s="47">
        <f>IFERROR('p.6-7'!N14/'p.6-7'!$F14-1,0)</f>
        <v>4.7775726634470495E-2</v>
      </c>
      <c r="M14" s="22"/>
      <c r="N14" s="47">
        <f>IFERROR('p.6-7'!P14/'p.6-7'!$F14-1,0)</f>
        <v>-7.8281879534236043E-2</v>
      </c>
      <c r="P14" s="47">
        <f>IFERROR('p.6-7'!R14/'p.6-7'!$F14-1,0)</f>
        <v>2.9649142800433959E-2</v>
      </c>
      <c r="Q14" s="22"/>
      <c r="R14" s="47">
        <f>IFERROR('p.6-7'!T14/'p.6-7'!$F14-1,0)</f>
        <v>-0.10663489685824512</v>
      </c>
      <c r="S14" s="22"/>
    </row>
    <row r="15" spans="2:19" x14ac:dyDescent="0.2">
      <c r="B15" s="12">
        <f>MAX(B$11:B14)+1</f>
        <v>5</v>
      </c>
      <c r="C15" s="2"/>
      <c r="D15" s="21" t="s">
        <v>7</v>
      </c>
      <c r="E15" s="12"/>
      <c r="F15" s="47">
        <f>IFERROR('p.6-7'!H15/'p.6-7'!$F15-1,0)</f>
        <v>0</v>
      </c>
      <c r="G15" s="4"/>
      <c r="H15" s="47">
        <f>IFERROR('p.6-7'!J15/'p.6-7'!$F15-1,0)</f>
        <v>0</v>
      </c>
      <c r="I15" s="4"/>
      <c r="J15" s="47">
        <f>IFERROR('p.6-7'!L15/'p.6-7'!$F15-1,0)</f>
        <v>0</v>
      </c>
      <c r="K15" s="4"/>
      <c r="L15" s="47">
        <f>IFERROR('p.6-7'!N15/'p.6-7'!$F15-1,0)</f>
        <v>0</v>
      </c>
      <c r="M15" s="4"/>
      <c r="N15" s="47">
        <f>IFERROR('p.6-7'!P15/'p.6-7'!$F15-1,0)</f>
        <v>0</v>
      </c>
      <c r="P15" s="47">
        <f>IFERROR('p.6-7'!R15/'p.6-7'!$F15-1,0)</f>
        <v>0</v>
      </c>
      <c r="Q15" s="4"/>
      <c r="R15" s="47">
        <f>IFERROR('p.6-7'!T15/'p.6-7'!$F15-1,0)</f>
        <v>0</v>
      </c>
      <c r="S15" s="4"/>
    </row>
    <row r="16" spans="2:19" x14ac:dyDescent="0.2">
      <c r="B16" s="12">
        <f>MAX(B$11:B15)+1</f>
        <v>6</v>
      </c>
      <c r="C16" s="2"/>
      <c r="D16" s="21" t="s">
        <v>8</v>
      </c>
      <c r="E16" s="12"/>
      <c r="F16" s="47">
        <f>IFERROR('p.6-7'!H16/'p.6-7'!$F16-1,0)</f>
        <v>0</v>
      </c>
      <c r="G16" s="4"/>
      <c r="H16" s="47">
        <f>IFERROR('p.6-7'!J16/'p.6-7'!$F16-1,0)</f>
        <v>0</v>
      </c>
      <c r="I16" s="4"/>
      <c r="J16" s="47">
        <f>IFERROR('p.6-7'!L16/'p.6-7'!$F16-1,0)</f>
        <v>0</v>
      </c>
      <c r="K16" s="4"/>
      <c r="L16" s="47">
        <f>IFERROR('p.6-7'!N16/'p.6-7'!$F16-1,0)</f>
        <v>0</v>
      </c>
      <c r="M16" s="4"/>
      <c r="N16" s="47">
        <f>IFERROR('p.6-7'!P16/'p.6-7'!$F16-1,0)</f>
        <v>0</v>
      </c>
      <c r="P16" s="47">
        <f>IFERROR('p.6-7'!R16/'p.6-7'!$F16-1,0)</f>
        <v>0</v>
      </c>
      <c r="Q16" s="4"/>
      <c r="R16" s="47">
        <f>IFERROR('p.6-7'!T16/'p.6-7'!$F16-1,0)</f>
        <v>0</v>
      </c>
      <c r="S16" s="4"/>
    </row>
    <row r="17" spans="2:19" x14ac:dyDescent="0.2">
      <c r="B17" s="12">
        <f>MAX(B$11:B16)+1</f>
        <v>7</v>
      </c>
      <c r="C17" s="2"/>
      <c r="D17" s="21" t="s">
        <v>9</v>
      </c>
      <c r="E17" s="12"/>
      <c r="F17" s="47">
        <f>IFERROR('p.6-7'!H17/'p.6-7'!$F17-1,0)</f>
        <v>0.29260785234902609</v>
      </c>
      <c r="G17" s="22"/>
      <c r="H17" s="47">
        <f>IFERROR('p.6-7'!J17/'p.6-7'!$F17-1,0)</f>
        <v>-0.3286176862761282</v>
      </c>
      <c r="I17" s="22"/>
      <c r="J17" s="47">
        <f>IFERROR('p.6-7'!L17/'p.6-7'!$F17-1,0)</f>
        <v>-0.32791279381217064</v>
      </c>
      <c r="K17" s="22"/>
      <c r="L17" s="47">
        <f>IFERROR('p.6-7'!N17/'p.6-7'!$F17-1,0)</f>
        <v>-0.32994713985544233</v>
      </c>
      <c r="M17" s="22"/>
      <c r="N17" s="47">
        <f>IFERROR('p.6-7'!P17/'p.6-7'!$F17-1,0)</f>
        <v>-0.38820864997870874</v>
      </c>
      <c r="P17" s="47">
        <f>IFERROR('p.6-7'!R17/'p.6-7'!$F17-1,0)</f>
        <v>-0.38165336348239465</v>
      </c>
      <c r="Q17" s="22"/>
      <c r="R17" s="47">
        <f>IFERROR('p.6-7'!T17/'p.6-7'!$F17-1,0)</f>
        <v>-0.34934171280713788</v>
      </c>
      <c r="S17" s="22"/>
    </row>
    <row r="18" spans="2:19" x14ac:dyDescent="0.2">
      <c r="B18" s="12">
        <f>MAX(B$11:B17)+1</f>
        <v>8</v>
      </c>
      <c r="C18" s="2"/>
      <c r="D18" s="21" t="s">
        <v>10</v>
      </c>
      <c r="E18" s="12"/>
      <c r="F18" s="47">
        <f>IFERROR('p.6-7'!H18/'p.6-7'!$F18-1,0)</f>
        <v>-0.36381963600542677</v>
      </c>
      <c r="G18" s="22"/>
      <c r="H18" s="47">
        <f>IFERROR('p.6-7'!J18/'p.6-7'!$F18-1,0)</f>
        <v>-0.58043269745344139</v>
      </c>
      <c r="I18" s="22"/>
      <c r="J18" s="47">
        <f>IFERROR('p.6-7'!L18/'p.6-7'!$F18-1,0)</f>
        <v>-0.58039503900266065</v>
      </c>
      <c r="K18" s="22"/>
      <c r="L18" s="47">
        <f>IFERROR('p.6-7'!N18/'p.6-7'!$F18-1,0)</f>
        <v>-0.58196798559485763</v>
      </c>
      <c r="M18" s="22"/>
      <c r="N18" s="47">
        <f>IFERROR('p.6-7'!P18/'p.6-7'!$F18-1,0)</f>
        <v>-0.62435165357442168</v>
      </c>
      <c r="P18" s="47">
        <f>IFERROR('p.6-7'!R18/'p.6-7'!$F18-1,0)</f>
        <v>-0.61203452971182737</v>
      </c>
      <c r="Q18" s="22"/>
      <c r="R18" s="47">
        <f>IFERROR('p.6-7'!T18/'p.6-7'!$F18-1,0)</f>
        <v>-0.60122444091427485</v>
      </c>
      <c r="S18" s="22"/>
    </row>
    <row r="19" spans="2:19" x14ac:dyDescent="0.2">
      <c r="B19" s="12">
        <f>MAX(B$11:B18)+1</f>
        <v>9</v>
      </c>
      <c r="C19" s="2"/>
      <c r="D19" s="21" t="s">
        <v>11</v>
      </c>
      <c r="E19" s="12"/>
      <c r="F19" s="47">
        <f>IFERROR('p.6-7'!H19/'p.6-7'!$F19-1,0)</f>
        <v>-0.63295007109454715</v>
      </c>
      <c r="G19" s="22"/>
      <c r="H19" s="47">
        <f>IFERROR('p.6-7'!J19/'p.6-7'!$F19-1,0)</f>
        <v>-0.17935543871047588</v>
      </c>
      <c r="I19" s="22"/>
      <c r="J19" s="47">
        <f>IFERROR('p.6-7'!L19/'p.6-7'!$F19-1,0)</f>
        <v>-0.17862690322121455</v>
      </c>
      <c r="K19" s="22"/>
      <c r="L19" s="47">
        <f>IFERROR('p.6-7'!N19/'p.6-7'!$F19-1,0)</f>
        <v>-0.18382257488945686</v>
      </c>
      <c r="M19" s="22"/>
      <c r="N19" s="47">
        <f>IFERROR('p.6-7'!P19/'p.6-7'!$F19-1,0)</f>
        <v>-0.30716867795135527</v>
      </c>
      <c r="P19" s="47">
        <f>IFERROR('p.6-7'!R19/'p.6-7'!$F19-1,0)</f>
        <v>-0.28704821498607536</v>
      </c>
      <c r="Q19" s="22"/>
      <c r="R19" s="47">
        <f>IFERROR('p.6-7'!T19/'p.6-7'!$F19-1,0)</f>
        <v>-0.26960552186926912</v>
      </c>
      <c r="S19" s="22"/>
    </row>
    <row r="20" spans="2:19" x14ac:dyDescent="0.2">
      <c r="B20" s="12">
        <f>MAX(B$11:B19)+1</f>
        <v>10</v>
      </c>
      <c r="C20" s="2"/>
      <c r="D20" s="21" t="s">
        <v>12</v>
      </c>
      <c r="E20" s="12"/>
      <c r="F20" s="47">
        <f>IFERROR('p.6-7'!H20/'p.6-7'!$F20-1,0)</f>
        <v>-0.13592569143660238</v>
      </c>
      <c r="G20" s="22"/>
      <c r="H20" s="47">
        <f>IFERROR('p.6-7'!J20/'p.6-7'!$F20-1,0)</f>
        <v>-0.16836381357386143</v>
      </c>
      <c r="I20" s="22"/>
      <c r="J20" s="47">
        <f>IFERROR('p.6-7'!L20/'p.6-7'!$F20-1,0)</f>
        <v>-0.14106575325821691</v>
      </c>
      <c r="K20" s="22"/>
      <c r="L20" s="47">
        <f>IFERROR('p.6-7'!N20/'p.6-7'!$F20-1,0)</f>
        <v>-0.14210472514308414</v>
      </c>
      <c r="M20" s="22"/>
      <c r="N20" s="47">
        <f>IFERROR('p.6-7'!P20/'p.6-7'!$F20-1,0)</f>
        <v>-0.31007497878577683</v>
      </c>
      <c r="P20" s="47">
        <f>IFERROR('p.6-7'!R20/'p.6-7'!$F20-1,0)</f>
        <v>-0.27802748025910073</v>
      </c>
      <c r="Q20" s="22"/>
      <c r="R20" s="47">
        <f>IFERROR('p.6-7'!T20/'p.6-7'!$F20-1,0)</f>
        <v>-0.36455191414749288</v>
      </c>
      <c r="S20" s="22"/>
    </row>
    <row r="21" spans="2:19" x14ac:dyDescent="0.2">
      <c r="B21" s="12">
        <f>MAX(B$11:B20)+1</f>
        <v>11</v>
      </c>
      <c r="C21" s="2"/>
      <c r="D21" s="1" t="s">
        <v>37</v>
      </c>
      <c r="E21" s="12"/>
      <c r="F21" s="48">
        <f>IFERROR('p.6-7'!H21/'p.6-7'!$F21-1,0)</f>
        <v>-1.1121169183093249E-2</v>
      </c>
      <c r="G21" s="20"/>
      <c r="H21" s="48">
        <f>IFERROR('p.6-7'!J21/'p.6-7'!$F21-1,0)</f>
        <v>4.9067126240738723E-2</v>
      </c>
      <c r="I21" s="20"/>
      <c r="J21" s="48">
        <f>IFERROR('p.6-7'!L21/'p.6-7'!$F21-1,0)</f>
        <v>5.1207712406066364E-2</v>
      </c>
      <c r="K21" s="20"/>
      <c r="L21" s="48">
        <f>IFERROR('p.6-7'!N21/'p.6-7'!$F21-1,0)</f>
        <v>5.118137518457111E-2</v>
      </c>
      <c r="M21" s="20"/>
      <c r="N21" s="48">
        <f>IFERROR('p.6-7'!P21/'p.6-7'!$F21-1,0)</f>
        <v>1.210973615896016E-2</v>
      </c>
      <c r="P21" s="48">
        <f>IFERROR('p.6-7'!R21/'p.6-7'!$F21-1,0)</f>
        <v>0.10781457035737296</v>
      </c>
      <c r="Q21" s="20"/>
      <c r="R21" s="48">
        <f>IFERROR('p.6-7'!T21/'p.6-7'!$F21-1,0)</f>
        <v>-7.8562851189669658E-3</v>
      </c>
      <c r="S21" s="20"/>
    </row>
    <row r="22" spans="2:19" x14ac:dyDescent="0.2">
      <c r="B22" s="12"/>
      <c r="C22" s="2"/>
      <c r="D22" s="21"/>
      <c r="E22" s="12"/>
      <c r="F22" s="4"/>
      <c r="G22" s="4"/>
      <c r="H22" s="4"/>
      <c r="I22" s="4"/>
      <c r="J22" s="4"/>
      <c r="K22" s="4"/>
      <c r="L22" s="4"/>
      <c r="M22" s="4"/>
      <c r="N22" s="4"/>
      <c r="P22" s="4"/>
      <c r="Q22" s="4"/>
      <c r="R22" s="4"/>
      <c r="S22" s="4"/>
    </row>
    <row r="23" spans="2:19" x14ac:dyDescent="0.2">
      <c r="B23" s="12"/>
      <c r="C23" s="2"/>
      <c r="D23" s="18" t="s">
        <v>40</v>
      </c>
      <c r="E23" s="12"/>
      <c r="F23" s="17"/>
      <c r="G23" s="12"/>
      <c r="H23" s="17"/>
      <c r="I23" s="12"/>
      <c r="J23" s="17"/>
      <c r="K23" s="12"/>
      <c r="L23" s="17"/>
      <c r="M23" s="12"/>
      <c r="N23" s="17"/>
      <c r="P23" s="17"/>
      <c r="Q23" s="12"/>
      <c r="R23" s="17"/>
      <c r="S23" s="12"/>
    </row>
    <row r="24" spans="2:19" x14ac:dyDescent="0.2">
      <c r="B24" s="12">
        <f>MAX(B$11:B23)+1</f>
        <v>12</v>
      </c>
      <c r="C24" s="2"/>
      <c r="D24" s="21" t="s">
        <v>3</v>
      </c>
      <c r="E24" s="12"/>
      <c r="F24" s="47">
        <f>IFERROR('p.6-7'!H24/'p.6-7'!$F24-1,0)</f>
        <v>3.4308131241065132E-2</v>
      </c>
      <c r="G24" s="22"/>
      <c r="H24" s="47">
        <f>IFERROR('p.6-7'!J24/'p.6-7'!$F24-1,0)</f>
        <v>5.355314328664762E-2</v>
      </c>
      <c r="I24" s="22"/>
      <c r="J24" s="47">
        <f>IFERROR('p.6-7'!L24/'p.6-7'!$F24-1,0)</f>
        <v>5.5284637506749057E-2</v>
      </c>
      <c r="K24" s="22"/>
      <c r="L24" s="47">
        <f>IFERROR('p.6-7'!N24/'p.6-7'!$F24-1,0)</f>
        <v>5.5286673050310986E-2</v>
      </c>
      <c r="M24" s="22"/>
      <c r="N24" s="47">
        <f>IFERROR('p.6-7'!P24/'p.6-7'!$F24-1,0)</f>
        <v>5.2219823432619217E-2</v>
      </c>
      <c r="P24" s="47">
        <f>IFERROR('p.6-7'!R24/'p.6-7'!$F24-1,0)</f>
        <v>2.6657254724644863E-2</v>
      </c>
      <c r="Q24" s="22"/>
      <c r="R24" s="47">
        <f>IFERROR('p.6-7'!T24/'p.6-7'!$F24-1,0)</f>
        <v>6.5237001672280082E-2</v>
      </c>
      <c r="S24" s="22"/>
    </row>
    <row r="25" spans="2:19" x14ac:dyDescent="0.2">
      <c r="B25" s="12">
        <f>MAX(B$11:B24)+1</f>
        <v>13</v>
      </c>
      <c r="C25" s="2"/>
      <c r="D25" s="21" t="s">
        <v>4</v>
      </c>
      <c r="E25" s="12"/>
      <c r="F25" s="47">
        <f>IFERROR('p.6-7'!H25/'p.6-7'!$F25-1,0)</f>
        <v>-0.12688356360271935</v>
      </c>
      <c r="G25" s="22"/>
      <c r="H25" s="47">
        <f>IFERROR('p.6-7'!J25/'p.6-7'!$F25-1,0)</f>
        <v>-0.13341862902644519</v>
      </c>
      <c r="I25" s="22"/>
      <c r="J25" s="47">
        <f>IFERROR('p.6-7'!L25/'p.6-7'!$F25-1,0)</f>
        <v>-0.13102013651110711</v>
      </c>
      <c r="K25" s="22"/>
      <c r="L25" s="47">
        <f>IFERROR('p.6-7'!N25/'p.6-7'!$F25-1,0)</f>
        <v>-0.13113084329558899</v>
      </c>
      <c r="M25" s="22"/>
      <c r="N25" s="47">
        <f>IFERROR('p.6-7'!P25/'p.6-7'!$F25-1,0)</f>
        <v>-0.15002134510463272</v>
      </c>
      <c r="P25" s="47">
        <f>IFERROR('p.6-7'!R25/'p.6-7'!$F25-1,0)</f>
        <v>-0.16601080983205263</v>
      </c>
      <c r="Q25" s="22"/>
      <c r="R25" s="47">
        <f>IFERROR('p.6-7'!T25/'p.6-7'!$F25-1,0)</f>
        <v>-0.11390869192916697</v>
      </c>
      <c r="S25" s="22"/>
    </row>
    <row r="26" spans="2:19" x14ac:dyDescent="0.2">
      <c r="B26" s="12">
        <f>MAX(B$11:B25)+1</f>
        <v>14</v>
      </c>
      <c r="C26" s="2"/>
      <c r="D26" s="21" t="s">
        <v>5</v>
      </c>
      <c r="E26" s="12"/>
      <c r="F26" s="47">
        <f>IFERROR('p.6-7'!H26/'p.6-7'!$F26-1,0)</f>
        <v>-0.32457798431423202</v>
      </c>
      <c r="G26" s="22"/>
      <c r="H26" s="47">
        <f>IFERROR('p.6-7'!J26/'p.6-7'!$F26-1,0)</f>
        <v>6.4600431192543661E-2</v>
      </c>
      <c r="I26" s="22"/>
      <c r="J26" s="47">
        <f>IFERROR('p.6-7'!L26/'p.6-7'!$F26-1,0)</f>
        <v>5.9523334085518353E-2</v>
      </c>
      <c r="K26" s="22"/>
      <c r="L26" s="47">
        <f>IFERROR('p.6-7'!N26/'p.6-7'!$F26-1,0)</f>
        <v>6.0251384367140615E-2</v>
      </c>
      <c r="M26" s="22"/>
      <c r="N26" s="47">
        <f>IFERROR('p.6-7'!P26/'p.6-7'!$F26-1,0)</f>
        <v>9.5547894823534651E-2</v>
      </c>
      <c r="P26" s="47">
        <f>IFERROR('p.6-7'!R26/'p.6-7'!$F26-1,0)</f>
        <v>8.6539214039357271E-2</v>
      </c>
      <c r="Q26" s="22"/>
      <c r="R26" s="47">
        <f>IFERROR('p.6-7'!T26/'p.6-7'!$F26-1,0)</f>
        <v>5.5402656866415656E-2</v>
      </c>
      <c r="S26" s="22"/>
    </row>
    <row r="27" spans="2:19" x14ac:dyDescent="0.2">
      <c r="B27" s="12">
        <f>MAX(B$11:B26)+1</f>
        <v>15</v>
      </c>
      <c r="C27" s="2"/>
      <c r="D27" s="21" t="s">
        <v>6</v>
      </c>
      <c r="E27" s="12"/>
      <c r="F27" s="47">
        <f>IFERROR('p.6-7'!H27/'p.6-7'!$F27-1,0)</f>
        <v>1.7653431434830447E-2</v>
      </c>
      <c r="G27" s="22"/>
      <c r="H27" s="47">
        <f>IFERROR('p.6-7'!J27/'p.6-7'!$F27-1,0)</f>
        <v>9.2566347777323754E-2</v>
      </c>
      <c r="I27" s="22"/>
      <c r="J27" s="47">
        <f>IFERROR('p.6-7'!L27/'p.6-7'!$F27-1,0)</f>
        <v>8.5868571431007901E-2</v>
      </c>
      <c r="K27" s="22"/>
      <c r="L27" s="47">
        <f>IFERROR('p.6-7'!N27/'p.6-7'!$F27-1,0)</f>
        <v>8.4876834554047598E-2</v>
      </c>
      <c r="M27" s="22"/>
      <c r="N27" s="47">
        <f>IFERROR('p.6-7'!P27/'p.6-7'!$F27-1,0)</f>
        <v>0.12717313782923689</v>
      </c>
      <c r="P27" s="47">
        <f>IFERROR('p.6-7'!R27/'p.6-7'!$F27-1,0)</f>
        <v>0.11927124249632182</v>
      </c>
      <c r="Q27" s="22"/>
      <c r="R27" s="47">
        <f>IFERROR('p.6-7'!T27/'p.6-7'!$F27-1,0)</f>
        <v>0.1139379654671393</v>
      </c>
      <c r="S27" s="22"/>
    </row>
    <row r="28" spans="2:19" x14ac:dyDescent="0.2">
      <c r="B28" s="12">
        <f>MAX(B$11:B27)+1</f>
        <v>16</v>
      </c>
      <c r="C28" s="2"/>
      <c r="D28" s="21" t="s">
        <v>7</v>
      </c>
      <c r="E28" s="12"/>
      <c r="F28" s="47">
        <f>IFERROR('p.6-7'!H28/'p.6-7'!$F28-1,0)</f>
        <v>-0.174300275184885</v>
      </c>
      <c r="G28" s="22"/>
      <c r="H28" s="47">
        <f>IFERROR('p.6-7'!J28/'p.6-7'!$F28-1,0)</f>
        <v>-4.6858040945370494E-2</v>
      </c>
      <c r="I28" s="22"/>
      <c r="J28" s="47">
        <f>IFERROR('p.6-7'!L28/'p.6-7'!$F28-1,0)</f>
        <v>-5.5761410923550803E-2</v>
      </c>
      <c r="K28" s="22"/>
      <c r="L28" s="47">
        <f>IFERROR('p.6-7'!N28/'p.6-7'!$F28-1,0)</f>
        <v>-5.9646818068064933E-2</v>
      </c>
      <c r="M28" s="22"/>
      <c r="N28" s="47">
        <f>IFERROR('p.6-7'!P28/'p.6-7'!$F28-1,0)</f>
        <v>-1.20923873483475E-2</v>
      </c>
      <c r="P28" s="47">
        <f>IFERROR('p.6-7'!R28/'p.6-7'!$F28-1,0)</f>
        <v>-1.7330971677918638E-2</v>
      </c>
      <c r="Q28" s="22"/>
      <c r="R28" s="47">
        <f>IFERROR('p.6-7'!T28/'p.6-7'!$F28-1,0)</f>
        <v>6.329453700741583E-2</v>
      </c>
      <c r="S28" s="22"/>
    </row>
    <row r="29" spans="2:19" x14ac:dyDescent="0.2">
      <c r="B29" s="12">
        <f>MAX(B$11:B28)+1</f>
        <v>17</v>
      </c>
      <c r="C29" s="2"/>
      <c r="D29" s="21" t="s">
        <v>8</v>
      </c>
      <c r="E29" s="12"/>
      <c r="F29" s="47">
        <f>IFERROR('p.6-7'!H29/'p.6-7'!$F29-1,0)</f>
        <v>6.7640726810048957E-2</v>
      </c>
      <c r="G29" s="22"/>
      <c r="H29" s="47">
        <f>IFERROR('p.6-7'!J29/'p.6-7'!$F29-1,0)</f>
        <v>2.7950291046330955E-2</v>
      </c>
      <c r="I29" s="22"/>
      <c r="J29" s="47">
        <f>IFERROR('p.6-7'!L29/'p.6-7'!$F29-1,0)</f>
        <v>1.8401899914392006E-2</v>
      </c>
      <c r="K29" s="22"/>
      <c r="L29" s="47">
        <f>IFERROR('p.6-7'!N29/'p.6-7'!$F29-1,0)</f>
        <v>2.0756300774526393E-2</v>
      </c>
      <c r="M29" s="22"/>
      <c r="N29" s="47">
        <f>IFERROR('p.6-7'!P29/'p.6-7'!$F29-1,0)</f>
        <v>5.1122614159513358E-3</v>
      </c>
      <c r="P29" s="47">
        <f>IFERROR('p.6-7'!R29/'p.6-7'!$F29-1,0)</f>
        <v>-8.1253442865320213E-2</v>
      </c>
      <c r="Q29" s="22"/>
      <c r="R29" s="47">
        <f>IFERROR('p.6-7'!T29/'p.6-7'!$F29-1,0)</f>
        <v>1.4330453851172154E-2</v>
      </c>
      <c r="S29" s="22"/>
    </row>
    <row r="30" spans="2:19" x14ac:dyDescent="0.2">
      <c r="B30" s="12">
        <f>MAX(B$11:B29)+1</f>
        <v>18</v>
      </c>
      <c r="C30" s="2"/>
      <c r="D30" s="21" t="s">
        <v>9</v>
      </c>
      <c r="E30" s="12"/>
      <c r="F30" s="47">
        <f>IFERROR('p.6-7'!H30/'p.6-7'!$F30-1,0)</f>
        <v>0.3131426396383028</v>
      </c>
      <c r="G30" s="22"/>
      <c r="H30" s="47">
        <f>IFERROR('p.6-7'!J30/'p.6-7'!$F30-1,0)</f>
        <v>-0.3147628016454932</v>
      </c>
      <c r="I30" s="22"/>
      <c r="J30" s="47">
        <f>IFERROR('p.6-7'!L30/'p.6-7'!$F30-1,0)</f>
        <v>-0.31463343351524597</v>
      </c>
      <c r="K30" s="22"/>
      <c r="L30" s="47">
        <f>IFERROR('p.6-7'!N30/'p.6-7'!$F30-1,0)</f>
        <v>-0.31657612314518835</v>
      </c>
      <c r="M30" s="22"/>
      <c r="N30" s="47">
        <f>IFERROR('p.6-7'!P30/'p.6-7'!$F30-1,0)</f>
        <v>-0.30132409847007791</v>
      </c>
      <c r="P30" s="47">
        <f>IFERROR('p.6-7'!R30/'p.6-7'!$F30-1,0)</f>
        <v>-0.28827168046554075</v>
      </c>
      <c r="Q30" s="22"/>
      <c r="R30" s="47">
        <f>IFERROR('p.6-7'!T30/'p.6-7'!$F30-1,0)</f>
        <v>-0.32514068541792318</v>
      </c>
      <c r="S30" s="22"/>
    </row>
    <row r="31" spans="2:19" x14ac:dyDescent="0.2">
      <c r="B31" s="12">
        <f>MAX(B$11:B30)+1</f>
        <v>19</v>
      </c>
      <c r="C31" s="2"/>
      <c r="D31" s="21" t="s">
        <v>10</v>
      </c>
      <c r="E31" s="12"/>
      <c r="F31" s="47">
        <f>IFERROR('p.6-7'!H31/'p.6-7'!$F31-1,0)</f>
        <v>-0.18859961381256707</v>
      </c>
      <c r="G31" s="22"/>
      <c r="H31" s="47">
        <f>IFERROR('p.6-7'!J31/'p.6-7'!$F31-1,0)</f>
        <v>-0.4942788195878639</v>
      </c>
      <c r="I31" s="22"/>
      <c r="J31" s="47">
        <f>IFERROR('p.6-7'!L31/'p.6-7'!$F31-1,0)</f>
        <v>-0.49451220411622765</v>
      </c>
      <c r="K31" s="22"/>
      <c r="L31" s="47">
        <f>IFERROR('p.6-7'!N31/'p.6-7'!$F31-1,0)</f>
        <v>-0.49574204338962713</v>
      </c>
      <c r="M31" s="22"/>
      <c r="N31" s="47">
        <f>IFERROR('p.6-7'!P31/'p.6-7'!$F31-1,0)</f>
        <v>-0.48640600942694745</v>
      </c>
      <c r="P31" s="47">
        <f>IFERROR('p.6-7'!R31/'p.6-7'!$F31-1,0)</f>
        <v>-0.4754665304896627</v>
      </c>
      <c r="Q31" s="22"/>
      <c r="R31" s="47">
        <f>IFERROR('p.6-7'!T31/'p.6-7'!$F31-1,0)</f>
        <v>-0.50782889718480928</v>
      </c>
      <c r="S31" s="22"/>
    </row>
    <row r="32" spans="2:19" x14ac:dyDescent="0.2">
      <c r="B32" s="12">
        <f>MAX(B$11:B31)+1</f>
        <v>20</v>
      </c>
      <c r="C32" s="2"/>
      <c r="D32" s="21" t="s">
        <v>11</v>
      </c>
      <c r="E32" s="12"/>
      <c r="F32" s="47">
        <f>IFERROR('p.6-7'!H32/'p.6-7'!$F32-1,0)</f>
        <v>-0.61887654911747036</v>
      </c>
      <c r="G32" s="22"/>
      <c r="H32" s="47">
        <f>IFERROR('p.6-7'!J32/'p.6-7'!$F32-1,0)</f>
        <v>-0.15749930885947627</v>
      </c>
      <c r="I32" s="22"/>
      <c r="J32" s="47">
        <f>IFERROR('p.6-7'!L32/'p.6-7'!$F32-1,0)</f>
        <v>-0.15499516845203698</v>
      </c>
      <c r="K32" s="22"/>
      <c r="L32" s="47">
        <f>IFERROR('p.6-7'!N32/'p.6-7'!$F32-1,0)</f>
        <v>-0.16535905474170187</v>
      </c>
      <c r="M32" s="22"/>
      <c r="N32" s="47">
        <f>IFERROR('p.6-7'!P32/'p.6-7'!$F32-1,0)</f>
        <v>-0.12528633836002756</v>
      </c>
      <c r="P32" s="47">
        <f>IFERROR('p.6-7'!R32/'p.6-7'!$F32-1,0)</f>
        <v>-9.3400332179249923E-2</v>
      </c>
      <c r="Q32" s="22"/>
      <c r="R32" s="47">
        <f>IFERROR('p.6-7'!T32/'p.6-7'!$F32-1,0)</f>
        <v>-0.15387919937752992</v>
      </c>
      <c r="S32" s="22"/>
    </row>
    <row r="33" spans="2:19" x14ac:dyDescent="0.2">
      <c r="B33" s="12">
        <f>MAX(B$11:B32)+1</f>
        <v>21</v>
      </c>
      <c r="C33" s="2"/>
      <c r="D33" s="1" t="s">
        <v>41</v>
      </c>
      <c r="E33" s="12"/>
      <c r="F33" s="48">
        <f>IFERROR('p.6-7'!H33/'p.6-7'!$F33-1,0)</f>
        <v>-1.5891243222524443E-2</v>
      </c>
      <c r="G33" s="20"/>
      <c r="H33" s="48">
        <f>IFERROR('p.6-7'!J33/'p.6-7'!$F33-1,0)</f>
        <v>-2.917611616933713E-3</v>
      </c>
      <c r="I33" s="20"/>
      <c r="J33" s="48">
        <f>IFERROR('p.6-7'!L33/'p.6-7'!$F33-1,0)</f>
        <v>-1.3520368305072195E-3</v>
      </c>
      <c r="K33" s="20"/>
      <c r="L33" s="48">
        <f>IFERROR('p.6-7'!N33/'p.6-7'!$F33-1,0)</f>
        <v>-1.4239527591470846E-3</v>
      </c>
      <c r="M33" s="20"/>
      <c r="N33" s="48">
        <f>IFERROR('p.6-7'!P33/'p.6-7'!$F33-1,0)</f>
        <v>-7.8461955851195642E-3</v>
      </c>
      <c r="P33" s="48">
        <f>IFERROR('p.6-7'!R33/'p.6-7'!$F33-1,0)</f>
        <v>-3.0437289589216099E-2</v>
      </c>
      <c r="Q33" s="20"/>
      <c r="R33" s="48">
        <f>IFERROR('p.6-7'!T33/'p.6-7'!$F33-1,0)</f>
        <v>1.1468747715720928E-2</v>
      </c>
      <c r="S33" s="20"/>
    </row>
    <row r="34" spans="2:19" x14ac:dyDescent="0.2">
      <c r="B34" s="12"/>
      <c r="C34" s="2"/>
      <c r="D34" s="21"/>
      <c r="E34" s="12"/>
      <c r="F34" s="4"/>
      <c r="G34" s="4"/>
      <c r="H34" s="4"/>
      <c r="I34" s="4"/>
      <c r="J34" s="4"/>
      <c r="K34" s="4"/>
      <c r="L34" s="4"/>
      <c r="M34" s="4"/>
      <c r="N34" s="4"/>
      <c r="P34" s="4"/>
      <c r="Q34" s="4"/>
      <c r="R34" s="4"/>
      <c r="S34" s="4"/>
    </row>
    <row r="35" spans="2:19" x14ac:dyDescent="0.2">
      <c r="B35" s="12">
        <f>MAX(B$11:B34)+1</f>
        <v>22</v>
      </c>
      <c r="C35" s="2"/>
      <c r="D35" s="1" t="s">
        <v>48</v>
      </c>
      <c r="E35" s="12"/>
      <c r="F35" s="48">
        <f>IFERROR('p.6-7'!H35/'p.6-7'!$F35-1,0)</f>
        <v>-1.5152817212911729E-2</v>
      </c>
      <c r="G35" s="20"/>
      <c r="H35" s="48">
        <f>IFERROR('p.6-7'!J35/'p.6-7'!$F35-1,0)</f>
        <v>5.1298279447338224E-3</v>
      </c>
      <c r="I35" s="20"/>
      <c r="J35" s="48">
        <f>IFERROR('p.6-7'!L35/'p.6-7'!$F35-1,0)</f>
        <v>6.7844167285309176E-3</v>
      </c>
      <c r="K35" s="20"/>
      <c r="L35" s="48">
        <f>IFERROR('p.6-7'!N35/'p.6-7'!$F35-1,0)</f>
        <v>6.7195565609885488E-3</v>
      </c>
      <c r="M35" s="20"/>
      <c r="N35" s="48">
        <f>IFERROR('p.6-7'!P35/'p.6-7'!$F35-1,0)</f>
        <v>-4.7569397530149438E-3</v>
      </c>
      <c r="P35" s="48">
        <f>IFERROR('p.6-7'!R35/'p.6-7'!$F35-1,0)</f>
        <v>-9.0353640807260271E-3</v>
      </c>
      <c r="Q35" s="20"/>
      <c r="R35" s="48">
        <f>IFERROR('p.6-7'!T35/'p.6-7'!$F35-1,0)</f>
        <v>8.4771574880242451E-3</v>
      </c>
      <c r="S35" s="20"/>
    </row>
    <row r="36" spans="2:19" x14ac:dyDescent="0.2">
      <c r="B36" s="12"/>
      <c r="C36" s="2"/>
      <c r="D36" s="21"/>
      <c r="E36" s="12"/>
      <c r="F36" s="4"/>
      <c r="G36" s="4"/>
      <c r="H36" s="4"/>
      <c r="I36" s="4"/>
      <c r="J36" s="4"/>
      <c r="K36" s="4"/>
      <c r="L36" s="4"/>
      <c r="M36" s="4"/>
      <c r="N36" s="4"/>
      <c r="P36" s="4"/>
      <c r="Q36" s="4"/>
      <c r="R36" s="4"/>
      <c r="S36" s="4"/>
    </row>
    <row r="37" spans="2:19" x14ac:dyDescent="0.2">
      <c r="B37" s="12"/>
      <c r="C37" s="2"/>
      <c r="D37" s="21"/>
      <c r="E37" s="12"/>
      <c r="F37" s="4"/>
      <c r="G37" s="4"/>
      <c r="H37" s="4"/>
      <c r="I37" s="4"/>
      <c r="J37" s="4"/>
      <c r="K37" s="4"/>
      <c r="L37" s="4"/>
      <c r="M37" s="4"/>
      <c r="N37" s="4"/>
      <c r="P37" s="4"/>
      <c r="Q37" s="4"/>
      <c r="R37" s="4"/>
      <c r="S37" s="4"/>
    </row>
    <row r="38" spans="2:19" x14ac:dyDescent="0.2">
      <c r="B38" s="12"/>
      <c r="C38" s="2"/>
      <c r="D38" s="18" t="s">
        <v>49</v>
      </c>
      <c r="E38" s="12"/>
      <c r="F38" s="12"/>
      <c r="G38" s="12"/>
      <c r="H38" s="12"/>
      <c r="I38" s="12"/>
      <c r="J38" s="12"/>
      <c r="K38" s="12"/>
      <c r="L38" s="12"/>
      <c r="M38" s="12"/>
      <c r="N38" s="12"/>
      <c r="P38" s="12"/>
      <c r="Q38" s="12"/>
      <c r="R38" s="12"/>
      <c r="S38" s="12"/>
    </row>
    <row r="39" spans="2:19" x14ac:dyDescent="0.2">
      <c r="B39" s="12"/>
      <c r="C39" s="2"/>
      <c r="D39" s="21"/>
      <c r="E39" s="12"/>
      <c r="F39" s="4"/>
      <c r="G39" s="4"/>
      <c r="H39" s="4"/>
      <c r="I39" s="4"/>
      <c r="J39" s="4"/>
      <c r="K39" s="4"/>
      <c r="L39" s="4"/>
      <c r="M39" s="4"/>
      <c r="N39" s="4"/>
      <c r="P39" s="4"/>
      <c r="Q39" s="4"/>
      <c r="R39" s="4"/>
      <c r="S39" s="4"/>
    </row>
    <row r="40" spans="2:19" x14ac:dyDescent="0.2">
      <c r="B40" s="12"/>
      <c r="C40" s="2"/>
      <c r="D40" s="18" t="s">
        <v>34</v>
      </c>
      <c r="E40" s="12"/>
      <c r="F40" s="20"/>
      <c r="G40" s="20"/>
      <c r="H40" s="20"/>
      <c r="I40" s="20"/>
      <c r="J40" s="20"/>
      <c r="K40" s="20"/>
      <c r="L40" s="20"/>
      <c r="M40" s="20"/>
      <c r="N40" s="20"/>
      <c r="P40" s="20"/>
      <c r="Q40" s="20"/>
      <c r="R40" s="20"/>
      <c r="S40" s="20"/>
    </row>
    <row r="41" spans="2:19" x14ac:dyDescent="0.2">
      <c r="B41" s="12">
        <f>MAX(B$11:B40)+1</f>
        <v>23</v>
      </c>
      <c r="C41" s="2"/>
      <c r="D41" s="21" t="s">
        <v>73</v>
      </c>
      <c r="E41" s="12"/>
      <c r="F41" s="47">
        <f>IFERROR('p.6-7'!H41/'p.6-7'!$F41-1,0)</f>
        <v>1.6613929572597774E-2</v>
      </c>
      <c r="G41" s="22"/>
      <c r="H41" s="47">
        <f>IFERROR('p.6-7'!J41/'p.6-7'!$F41-1,0)</f>
        <v>-0.1967523495016632</v>
      </c>
      <c r="I41" s="22"/>
      <c r="J41" s="47">
        <f>IFERROR('p.6-7'!L41/'p.6-7'!$F41-1,0)</f>
        <v>-0.19536668011311031</v>
      </c>
      <c r="K41" s="22"/>
      <c r="L41" s="47">
        <f>IFERROR('p.6-7'!N41/'p.6-7'!$F41-1,0)</f>
        <v>-0.19543058960484372</v>
      </c>
      <c r="M41" s="22"/>
      <c r="N41" s="47">
        <f>IFERROR('p.6-7'!P41/'p.6-7'!$F41-1,0)</f>
        <v>-0.21936586240447509</v>
      </c>
      <c r="P41" s="47">
        <f>IFERROR('p.6-7'!R41/'p.6-7'!$F41-1,0)</f>
        <v>-0.14366009627958565</v>
      </c>
      <c r="Q41" s="22"/>
      <c r="R41" s="47">
        <f>IFERROR('p.6-7'!T41/'p.6-7'!$F41-1,0)</f>
        <v>-0.20419475043966828</v>
      </c>
      <c r="S41" s="22"/>
    </row>
    <row r="42" spans="2:19" x14ac:dyDescent="0.2">
      <c r="B42" s="12">
        <f>MAX(B$11:B41)+1</f>
        <v>24</v>
      </c>
      <c r="C42" s="2"/>
      <c r="D42" s="21" t="s">
        <v>74</v>
      </c>
      <c r="E42" s="12"/>
      <c r="F42" s="47">
        <f>IFERROR('p.6-7'!H42/'p.6-7'!$F42-1,0)</f>
        <v>-7.3200074462463793E-2</v>
      </c>
      <c r="G42" s="22"/>
      <c r="H42" s="47">
        <f>IFERROR('p.6-7'!J42/'p.6-7'!$F42-1,0)</f>
        <v>-0.23327530015806364</v>
      </c>
      <c r="I42" s="22"/>
      <c r="J42" s="47">
        <f>IFERROR('p.6-7'!L42/'p.6-7'!$F42-1,0)</f>
        <v>-0.23096366925879974</v>
      </c>
      <c r="K42" s="22"/>
      <c r="L42" s="47">
        <f>IFERROR('p.6-7'!N42/'p.6-7'!$F42-1,0)</f>
        <v>-0.23110372965995329</v>
      </c>
      <c r="M42" s="22"/>
      <c r="N42" s="47">
        <f>IFERROR('p.6-7'!P42/'p.6-7'!$F42-1,0)</f>
        <v>-0.28690890420649995</v>
      </c>
      <c r="P42" s="47">
        <f>IFERROR('p.6-7'!R42/'p.6-7'!$F42-1,0)</f>
        <v>-0.22659599063521429</v>
      </c>
      <c r="Q42" s="22"/>
      <c r="R42" s="47">
        <f>IFERROR('p.6-7'!T42/'p.6-7'!$F42-1,0)</f>
        <v>-0.21379480401641882</v>
      </c>
      <c r="S42" s="22"/>
    </row>
    <row r="43" spans="2:19" x14ac:dyDescent="0.2">
      <c r="B43" s="12">
        <f>MAX(B$11:B42)+1</f>
        <v>25</v>
      </c>
      <c r="C43" s="2"/>
      <c r="D43" s="21" t="s">
        <v>75</v>
      </c>
      <c r="E43" s="12"/>
      <c r="F43" s="47">
        <f>IFERROR('p.6-7'!H43/'p.6-7'!$F43-1,0)</f>
        <v>-0.37142025594985162</v>
      </c>
      <c r="G43" s="22"/>
      <c r="H43" s="47">
        <f>IFERROR('p.6-7'!J43/'p.6-7'!$F43-1,0)</f>
        <v>-0.40295912942578926</v>
      </c>
      <c r="I43" s="22"/>
      <c r="J43" s="47">
        <f>IFERROR('p.6-7'!L43/'p.6-7'!$F43-1,0)</f>
        <v>-0.41316890258493366</v>
      </c>
      <c r="K43" s="22"/>
      <c r="L43" s="47">
        <f>IFERROR('p.6-7'!N43/'p.6-7'!$F43-1,0)</f>
        <v>-0.40777887742704022</v>
      </c>
      <c r="M43" s="22"/>
      <c r="N43" s="47">
        <f>IFERROR('p.6-7'!P43/'p.6-7'!$F43-1,0)</f>
        <v>-0.41841055700781715</v>
      </c>
      <c r="P43" s="47">
        <f>IFERROR('p.6-7'!R43/'p.6-7'!$F43-1,0)</f>
        <v>-0.36304616025882419</v>
      </c>
      <c r="Q43" s="22"/>
      <c r="R43" s="47">
        <f>IFERROR('p.6-7'!T43/'p.6-7'!$F43-1,0)</f>
        <v>-0.41750977741756889</v>
      </c>
      <c r="S43" s="22"/>
    </row>
    <row r="44" spans="2:19" x14ac:dyDescent="0.2">
      <c r="B44" s="12">
        <f>MAX(B$11:B43)+1</f>
        <v>26</v>
      </c>
      <c r="C44" s="2"/>
      <c r="D44" s="21" t="s">
        <v>76</v>
      </c>
      <c r="E44" s="12"/>
      <c r="F44" s="47">
        <f>IFERROR('p.6-7'!H44/'p.6-7'!$F44-1,0)</f>
        <v>-0.4612921243001411</v>
      </c>
      <c r="G44" s="22"/>
      <c r="H44" s="47">
        <f>IFERROR('p.6-7'!J44/'p.6-7'!$F44-1,0)</f>
        <v>-0.76334981374733435</v>
      </c>
      <c r="I44" s="22"/>
      <c r="J44" s="47">
        <f>IFERROR('p.6-7'!L44/'p.6-7'!$F44-1,0)</f>
        <v>-0.76337332448773187</v>
      </c>
      <c r="K44" s="22"/>
      <c r="L44" s="47">
        <f>IFERROR('p.6-7'!N44/'p.6-7'!$F44-1,0)</f>
        <v>-0.7633994968551775</v>
      </c>
      <c r="M44" s="22"/>
      <c r="N44" s="47">
        <f>IFERROR('p.6-7'!P44/'p.6-7'!$F44-1,0)</f>
        <v>-0.764739689575754</v>
      </c>
      <c r="P44" s="47">
        <f>IFERROR('p.6-7'!R44/'p.6-7'!$F44-1,0)</f>
        <v>-0.733730612717713</v>
      </c>
      <c r="Q44" s="22"/>
      <c r="R44" s="47">
        <f>IFERROR('p.6-7'!T44/'p.6-7'!$F44-1,0)</f>
        <v>-0.77759406657479935</v>
      </c>
      <c r="S44" s="22"/>
    </row>
    <row r="45" spans="2:19" x14ac:dyDescent="0.2">
      <c r="B45" s="12">
        <f>MAX(B$11:B44)+1</f>
        <v>27</v>
      </c>
      <c r="C45" s="2"/>
      <c r="D45" s="21" t="s">
        <v>77</v>
      </c>
      <c r="E45" s="12"/>
      <c r="F45" s="47">
        <f>IFERROR('p.6-7'!H45/'p.6-7'!$F45-1,0)</f>
        <v>-0.34961124862528326</v>
      </c>
      <c r="G45" s="22"/>
      <c r="H45" s="47">
        <f>IFERROR('p.6-7'!J45/'p.6-7'!$F45-1,0)</f>
        <v>-0.44903348528191878</v>
      </c>
      <c r="I45" s="22"/>
      <c r="J45" s="47">
        <f>IFERROR('p.6-7'!L45/'p.6-7'!$F45-1,0)</f>
        <v>-0.44416379317787713</v>
      </c>
      <c r="K45" s="22"/>
      <c r="L45" s="47">
        <f>IFERROR('p.6-7'!N45/'p.6-7'!$F45-1,0)</f>
        <v>-0.44421439742219204</v>
      </c>
      <c r="M45" s="22"/>
      <c r="N45" s="47">
        <f>IFERROR('p.6-7'!P45/'p.6-7'!$F45-1,0)</f>
        <v>-0.45378080674329047</v>
      </c>
      <c r="P45" s="47">
        <f>IFERROR('p.6-7'!R45/'p.6-7'!$F45-1,0)</f>
        <v>-0.38333004508555912</v>
      </c>
      <c r="Q45" s="22"/>
      <c r="R45" s="47">
        <f>IFERROR('p.6-7'!T45/'p.6-7'!$F45-1,0)</f>
        <v>-0.44743657452688668</v>
      </c>
      <c r="S45" s="22"/>
    </row>
    <row r="46" spans="2:19" x14ac:dyDescent="0.2">
      <c r="B46" s="12">
        <f>MAX(B$11:B45)+1</f>
        <v>28</v>
      </c>
      <c r="C46" s="2"/>
      <c r="D46" s="21" t="s">
        <v>78</v>
      </c>
      <c r="E46" s="12"/>
      <c r="F46" s="47">
        <f>IFERROR('p.6-7'!H46/'p.6-7'!$F46-1,0)</f>
        <v>1.5946602205574312E-3</v>
      </c>
      <c r="G46" s="22"/>
      <c r="H46" s="47">
        <f>IFERROR('p.6-7'!J46/'p.6-7'!$F46-1,0)</f>
        <v>-0.15838103021025574</v>
      </c>
      <c r="I46" s="22"/>
      <c r="J46" s="47">
        <f>IFERROR('p.6-7'!L46/'p.6-7'!$F46-1,0)</f>
        <v>-0.15693882442160845</v>
      </c>
      <c r="K46" s="22"/>
      <c r="L46" s="47">
        <f>IFERROR('p.6-7'!N46/'p.6-7'!$F46-1,0)</f>
        <v>-0.15699217096434559</v>
      </c>
      <c r="M46" s="22"/>
      <c r="N46" s="47">
        <f>IFERROR('p.6-7'!P46/'p.6-7'!$F46-1,0)</f>
        <v>-0.18169827949363859</v>
      </c>
      <c r="P46" s="47">
        <f>IFERROR('p.6-7'!R46/'p.6-7'!$F46-1,0)</f>
        <v>-0.10080219972029147</v>
      </c>
      <c r="Q46" s="22"/>
      <c r="R46" s="47">
        <f>IFERROR('p.6-7'!T46/'p.6-7'!$F46-1,0)</f>
        <v>-0.16647377538924613</v>
      </c>
      <c r="S46" s="22"/>
    </row>
    <row r="47" spans="2:19" x14ac:dyDescent="0.2">
      <c r="B47" s="12">
        <f>MAX(B$11:B46)+1</f>
        <v>29</v>
      </c>
      <c r="C47" s="2"/>
      <c r="D47" s="21" t="s">
        <v>79</v>
      </c>
      <c r="E47" s="12"/>
      <c r="F47" s="47">
        <f>IFERROR('p.6-7'!H47/'p.6-7'!$F47-1,0)</f>
        <v>-9.4652704213677663E-2</v>
      </c>
      <c r="G47" s="22"/>
      <c r="H47" s="47">
        <f>IFERROR('p.6-7'!J47/'p.6-7'!$F47-1,0)</f>
        <v>-7.9448662388323044E-2</v>
      </c>
      <c r="I47" s="22"/>
      <c r="J47" s="47">
        <f>IFERROR('p.6-7'!L47/'p.6-7'!$F47-1,0)</f>
        <v>-7.6888119386671949E-2</v>
      </c>
      <c r="K47" s="22"/>
      <c r="L47" s="47">
        <f>IFERROR('p.6-7'!N47/'p.6-7'!$F47-1,0)</f>
        <v>-7.6866508086044449E-2</v>
      </c>
      <c r="M47" s="22"/>
      <c r="N47" s="47">
        <f>IFERROR('p.6-7'!P47/'p.6-7'!$F47-1,0)</f>
        <v>-0.13779115319202218</v>
      </c>
      <c r="P47" s="47">
        <f>IFERROR('p.6-7'!R47/'p.6-7'!$F47-1,0)</f>
        <v>-6.4393514970645604E-2</v>
      </c>
      <c r="Q47" s="22"/>
      <c r="R47" s="47">
        <f>IFERROR('p.6-7'!T47/'p.6-7'!$F47-1,0)</f>
        <v>-5.2777353588236542E-2</v>
      </c>
      <c r="S47" s="22"/>
    </row>
    <row r="48" spans="2:19" x14ac:dyDescent="0.2">
      <c r="B48" s="12">
        <f>MAX(B$11:B47)+1</f>
        <v>30</v>
      </c>
      <c r="C48" s="2"/>
      <c r="D48" s="21" t="s">
        <v>80</v>
      </c>
      <c r="E48" s="12"/>
      <c r="F48" s="47">
        <f>IFERROR('p.6-7'!H48/'p.6-7'!$F48-1,0)</f>
        <v>-0.39920736006134705</v>
      </c>
      <c r="G48" s="22"/>
      <c r="H48" s="47">
        <f>IFERROR('p.6-7'!J48/'p.6-7'!$F48-1,0)</f>
        <v>-0.30297599683762844</v>
      </c>
      <c r="I48" s="22"/>
      <c r="J48" s="47">
        <f>IFERROR('p.6-7'!L48/'p.6-7'!$F48-1,0)</f>
        <v>-0.30559508490678888</v>
      </c>
      <c r="K48" s="22"/>
      <c r="L48" s="47">
        <f>IFERROR('p.6-7'!N48/'p.6-7'!$F48-1,0)</f>
        <v>-0.30551198058150042</v>
      </c>
      <c r="M48" s="22"/>
      <c r="N48" s="47">
        <f>IFERROR('p.6-7'!P48/'p.6-7'!$F48-1,0)</f>
        <v>-0.37663356573908047</v>
      </c>
      <c r="P48" s="47">
        <f>IFERROR('p.6-7'!R48/'p.6-7'!$F48-1,0)</f>
        <v>-0.30461701245137618</v>
      </c>
      <c r="Q48" s="22"/>
      <c r="R48" s="47">
        <f>IFERROR('p.6-7'!T48/'p.6-7'!$F48-1,0)</f>
        <v>-0.38150814263357868</v>
      </c>
      <c r="S48" s="22"/>
    </row>
    <row r="49" spans="2:19" x14ac:dyDescent="0.2">
      <c r="B49" s="12">
        <f>MAX(B$11:B48)+1</f>
        <v>31</v>
      </c>
      <c r="C49" s="2"/>
      <c r="D49" s="21" t="s">
        <v>81</v>
      </c>
      <c r="E49" s="12"/>
      <c r="F49" s="47">
        <f>IFERROR('p.6-7'!H49/'p.6-7'!$F49-1,0)</f>
        <v>-0.49449694896171204</v>
      </c>
      <c r="G49" s="22"/>
      <c r="H49" s="47">
        <f>IFERROR('p.6-7'!J49/'p.6-7'!$F49-1,0)</f>
        <v>-0.83036670456308248</v>
      </c>
      <c r="I49" s="22"/>
      <c r="J49" s="47">
        <f>IFERROR('p.6-7'!L49/'p.6-7'!$F49-1,0)</f>
        <v>-0.83036214188604651</v>
      </c>
      <c r="K49" s="22"/>
      <c r="L49" s="47">
        <f>IFERROR('p.6-7'!N49/'p.6-7'!$F49-1,0)</f>
        <v>-0.83052224197825231</v>
      </c>
      <c r="M49" s="22"/>
      <c r="N49" s="47">
        <f>IFERROR('p.6-7'!P49/'p.6-7'!$F49-1,0)</f>
        <v>-0.83463024078557202</v>
      </c>
      <c r="P49" s="47">
        <f>IFERROR('p.6-7'!R49/'p.6-7'!$F49-1,0)</f>
        <v>-0.81118641623158816</v>
      </c>
      <c r="Q49" s="22"/>
      <c r="R49" s="47">
        <f>IFERROR('p.6-7'!T49/'p.6-7'!$F49-1,0)</f>
        <v>-0.85399132070604233</v>
      </c>
      <c r="S49" s="22"/>
    </row>
    <row r="50" spans="2:19" x14ac:dyDescent="0.2">
      <c r="B50" s="12">
        <f>MAX(B$11:B49)+1</f>
        <v>32</v>
      </c>
      <c r="C50" s="2"/>
      <c r="D50" s="21" t="s">
        <v>82</v>
      </c>
      <c r="E50" s="12"/>
      <c r="F50" s="47">
        <f>IFERROR('p.6-7'!H50/'p.6-7'!$F50-1,0)</f>
        <v>-0.37727401819859774</v>
      </c>
      <c r="G50" s="22"/>
      <c r="H50" s="47">
        <f>IFERROR('p.6-7'!J50/'p.6-7'!$F50-1,0)</f>
        <v>-0.52468478719338674</v>
      </c>
      <c r="I50" s="22"/>
      <c r="J50" s="47">
        <f>IFERROR('p.6-7'!L50/'p.6-7'!$F50-1,0)</f>
        <v>-0.52553366390179279</v>
      </c>
      <c r="K50" s="22"/>
      <c r="L50" s="47">
        <f>IFERROR('p.6-7'!N50/'p.6-7'!$F50-1,0)</f>
        <v>-0.52492456266934562</v>
      </c>
      <c r="M50" s="22"/>
      <c r="N50" s="47">
        <f>IFERROR('p.6-7'!P50/'p.6-7'!$F50-1,0)</f>
        <v>-0.53241394809635068</v>
      </c>
      <c r="P50" s="47">
        <f>IFERROR('p.6-7'!R50/'p.6-7'!$F50-1,0)</f>
        <v>-0.43192253671460967</v>
      </c>
      <c r="Q50" s="22"/>
      <c r="R50" s="47">
        <f>IFERROR('p.6-7'!T50/'p.6-7'!$F50-1,0)</f>
        <v>-0.52775501207904463</v>
      </c>
      <c r="S50" s="22"/>
    </row>
    <row r="51" spans="2:19" x14ac:dyDescent="0.2">
      <c r="B51" s="12">
        <f>MAX(B$11:B50)+1</f>
        <v>33</v>
      </c>
      <c r="C51" s="2"/>
      <c r="D51" s="1" t="s">
        <v>36</v>
      </c>
      <c r="E51" s="12"/>
      <c r="F51" s="48">
        <f>IFERROR('p.6-7'!H51/'p.6-7'!$F51-1,0)</f>
        <v>-4.8009191706962051E-2</v>
      </c>
      <c r="G51" s="20"/>
      <c r="H51" s="48">
        <f>IFERROR('p.6-7'!J51/'p.6-7'!$F51-1,0)</f>
        <v>-0.2204259690278455</v>
      </c>
      <c r="I51" s="20"/>
      <c r="J51" s="48">
        <f>IFERROR('p.6-7'!L51/'p.6-7'!$F51-1,0)</f>
        <v>-0.21968281603069273</v>
      </c>
      <c r="K51" s="20"/>
      <c r="L51" s="48">
        <f>IFERROR('p.6-7'!N51/'p.6-7'!$F51-1,0)</f>
        <v>-0.21942797805671166</v>
      </c>
      <c r="M51" s="20"/>
      <c r="N51" s="48">
        <f>IFERROR('p.6-7'!P51/'p.6-7'!$F51-1,0)</f>
        <v>-0.24532755206990053</v>
      </c>
      <c r="P51" s="48">
        <f>IFERROR('p.6-7'!R51/'p.6-7'!$F51-1,0)</f>
        <v>-0.17021611776171242</v>
      </c>
      <c r="Q51" s="20"/>
      <c r="R51" s="48">
        <f>IFERROR('p.6-7'!T51/'p.6-7'!$F51-1,0)</f>
        <v>-0.2267095251978567</v>
      </c>
      <c r="S51" s="20"/>
    </row>
    <row r="52" spans="2:19" x14ac:dyDescent="0.2">
      <c r="B52" s="12"/>
      <c r="C52" s="2"/>
      <c r="E52" s="12"/>
      <c r="F52" s="23"/>
      <c r="G52" s="20"/>
      <c r="H52" s="23"/>
      <c r="I52" s="20"/>
      <c r="J52" s="23"/>
      <c r="K52" s="20"/>
      <c r="L52" s="23"/>
      <c r="M52" s="20"/>
      <c r="N52" s="23"/>
      <c r="P52" s="23"/>
      <c r="Q52" s="20"/>
      <c r="R52" s="23"/>
      <c r="S52" s="20"/>
    </row>
    <row r="53" spans="2:19" x14ac:dyDescent="0.2">
      <c r="B53" s="12"/>
      <c r="C53" s="2"/>
      <c r="D53" s="18" t="s">
        <v>35</v>
      </c>
      <c r="E53" s="12"/>
      <c r="F53" s="20"/>
      <c r="G53" s="20"/>
      <c r="H53" s="20"/>
      <c r="I53" s="20"/>
      <c r="J53" s="20"/>
      <c r="K53" s="20"/>
      <c r="L53" s="20"/>
      <c r="M53" s="20"/>
      <c r="N53" s="20"/>
      <c r="P53" s="20"/>
      <c r="Q53" s="20"/>
      <c r="R53" s="20"/>
      <c r="S53" s="20"/>
    </row>
    <row r="54" spans="2:19" x14ac:dyDescent="0.2">
      <c r="B54" s="12">
        <f>MAX(B$11:B53)+1</f>
        <v>34</v>
      </c>
      <c r="C54" s="2"/>
      <c r="D54" s="21" t="s">
        <v>73</v>
      </c>
      <c r="E54" s="12"/>
      <c r="F54" s="47">
        <f>IFERROR('p.6-7'!H54/'p.6-7'!$F54-1,0)</f>
        <v>1.4860181458129285E-2</v>
      </c>
      <c r="G54" s="22"/>
      <c r="H54" s="47">
        <f>IFERROR('p.6-7'!J54/'p.6-7'!$F54-1,0)</f>
        <v>-9.9070962068327217E-2</v>
      </c>
      <c r="I54" s="22"/>
      <c r="J54" s="47">
        <f>IFERROR('p.6-7'!L54/'p.6-7'!$F54-1,0)</f>
        <v>-9.7673151834784422E-2</v>
      </c>
      <c r="K54" s="22"/>
      <c r="L54" s="47">
        <f>IFERROR('p.6-7'!N54/'p.6-7'!$F54-1,0)</f>
        <v>-9.7639032495283273E-2</v>
      </c>
      <c r="M54" s="22"/>
      <c r="N54" s="47">
        <f>IFERROR('p.6-7'!P54/'p.6-7'!$F54-1,0)</f>
        <v>-0.12147856206478647</v>
      </c>
      <c r="P54" s="47">
        <f>IFERROR('p.6-7'!R54/'p.6-7'!$F54-1,0)</f>
        <v>-3.5994996679456492E-2</v>
      </c>
      <c r="Q54" s="22"/>
      <c r="R54" s="47">
        <f>IFERROR('p.6-7'!T54/'p.6-7'!$F54-1,0)</f>
        <v>-0.13274413921753547</v>
      </c>
      <c r="S54" s="22"/>
    </row>
    <row r="55" spans="2:19" x14ac:dyDescent="0.2">
      <c r="B55" s="12">
        <f>MAX(B$11:B54)+1</f>
        <v>35</v>
      </c>
      <c r="C55" s="2"/>
      <c r="D55" s="21" t="s">
        <v>74</v>
      </c>
      <c r="E55" s="12"/>
      <c r="F55" s="47">
        <f>IFERROR('p.6-7'!H55/'p.6-7'!$F55-1,0)</f>
        <v>-7.3752519584366127E-2</v>
      </c>
      <c r="G55" s="22"/>
      <c r="H55" s="47">
        <f>IFERROR('p.6-7'!J55/'p.6-7'!$F55-1,0)</f>
        <v>-0.34362798875013456</v>
      </c>
      <c r="I55" s="22"/>
      <c r="J55" s="47">
        <f>IFERROR('p.6-7'!L55/'p.6-7'!$F55-1,0)</f>
        <v>-0.3413884495318128</v>
      </c>
      <c r="K55" s="22"/>
      <c r="L55" s="47">
        <f>IFERROR('p.6-7'!N55/'p.6-7'!$F55-1,0)</f>
        <v>-0.34172383923594785</v>
      </c>
      <c r="M55" s="22"/>
      <c r="N55" s="47">
        <f>IFERROR('p.6-7'!P55/'p.6-7'!$F55-1,0)</f>
        <v>-0.39674237874396912</v>
      </c>
      <c r="P55" s="47">
        <f>IFERROR('p.6-7'!R55/'p.6-7'!$F55-1,0)</f>
        <v>-0.34560574916482067</v>
      </c>
      <c r="Q55" s="22"/>
      <c r="R55" s="47">
        <f>IFERROR('p.6-7'!T55/'p.6-7'!$F55-1,0)</f>
        <v>-0.4343869507868664</v>
      </c>
      <c r="S55" s="22"/>
    </row>
    <row r="56" spans="2:19" x14ac:dyDescent="0.2">
      <c r="B56" s="12">
        <f>MAX(B$11:B55)+1</f>
        <v>36</v>
      </c>
      <c r="C56" s="2"/>
      <c r="D56" s="21" t="s">
        <v>75</v>
      </c>
      <c r="E56" s="12"/>
      <c r="F56" s="47">
        <f>IFERROR('p.6-7'!H56/'p.6-7'!$F56-1,0)</f>
        <v>-0.39314478207878445</v>
      </c>
      <c r="G56" s="22"/>
      <c r="H56" s="47">
        <f>IFERROR('p.6-7'!J56/'p.6-7'!$F56-1,0)</f>
        <v>-0.47034927693767214</v>
      </c>
      <c r="I56" s="22"/>
      <c r="J56" s="47">
        <f>IFERROR('p.6-7'!L56/'p.6-7'!$F56-1,0)</f>
        <v>-0.47353824704326863</v>
      </c>
      <c r="K56" s="22"/>
      <c r="L56" s="47">
        <f>IFERROR('p.6-7'!N56/'p.6-7'!$F56-1,0)</f>
        <v>-0.47306782474770037</v>
      </c>
      <c r="M56" s="22"/>
      <c r="N56" s="47">
        <f>IFERROR('p.6-7'!P56/'p.6-7'!$F56-1,0)</f>
        <v>-0.50009084122955128</v>
      </c>
      <c r="P56" s="47">
        <f>IFERROR('p.6-7'!R56/'p.6-7'!$F56-1,0)</f>
        <v>-0.38997462669832861</v>
      </c>
      <c r="Q56" s="22"/>
      <c r="R56" s="47">
        <f>IFERROR('p.6-7'!T56/'p.6-7'!$F56-1,0)</f>
        <v>-0.49945747290577081</v>
      </c>
      <c r="S56" s="22"/>
    </row>
    <row r="57" spans="2:19" x14ac:dyDescent="0.2">
      <c r="B57" s="12">
        <f>MAX(B$11:B56)+1</f>
        <v>37</v>
      </c>
      <c r="C57" s="2"/>
      <c r="D57" s="21" t="s">
        <v>76</v>
      </c>
      <c r="E57" s="12"/>
      <c r="F57" s="47">
        <f>IFERROR('p.6-7'!H57/'p.6-7'!$F57-1,0)</f>
        <v>-0.48184009422900698</v>
      </c>
      <c r="G57" s="22"/>
      <c r="H57" s="47">
        <f>IFERROR('p.6-7'!J57/'p.6-7'!$F57-1,0)</f>
        <v>6.921974639159556E-3</v>
      </c>
      <c r="I57" s="22"/>
      <c r="J57" s="47">
        <f>IFERROR('p.6-7'!L57/'p.6-7'!$F57-1,0)</f>
        <v>6.8724550342775803E-3</v>
      </c>
      <c r="K57" s="22"/>
      <c r="L57" s="47">
        <f>IFERROR('p.6-7'!N57/'p.6-7'!$F57-1,0)</f>
        <v>6.8561705408882734E-3</v>
      </c>
      <c r="M57" s="22"/>
      <c r="N57" s="47">
        <f>IFERROR('p.6-7'!P57/'p.6-7'!$F57-1,0)</f>
        <v>5.0605196202457847E-3</v>
      </c>
      <c r="P57" s="47">
        <f>IFERROR('p.6-7'!R57/'p.6-7'!$F57-1,0)</f>
        <v>0.17983279048218104</v>
      </c>
      <c r="Q57" s="22"/>
      <c r="R57" s="47">
        <f>IFERROR('p.6-7'!T57/'p.6-7'!$F57-1,0)</f>
        <v>8.4610009607892778E-3</v>
      </c>
      <c r="S57" s="22"/>
    </row>
    <row r="58" spans="2:19" x14ac:dyDescent="0.2">
      <c r="B58" s="12">
        <f>MAX(B$11:B57)+1</f>
        <v>38</v>
      </c>
      <c r="C58" s="2"/>
      <c r="D58" s="21" t="s">
        <v>77</v>
      </c>
      <c r="E58" s="12"/>
      <c r="F58" s="47">
        <f>IFERROR('p.6-7'!H58/'p.6-7'!$F58-1,0)</f>
        <v>-0.34290505679741101</v>
      </c>
      <c r="G58" s="22"/>
      <c r="H58" s="47">
        <f>IFERROR('p.6-7'!J58/'p.6-7'!$F58-1,0)</f>
        <v>-0.43210748993956982</v>
      </c>
      <c r="I58" s="22"/>
      <c r="J58" s="47">
        <f>IFERROR('p.6-7'!L58/'p.6-7'!$F58-1,0)</f>
        <v>-0.42712169378456011</v>
      </c>
      <c r="K58" s="22"/>
      <c r="L58" s="47">
        <f>IFERROR('p.6-7'!N58/'p.6-7'!$F58-1,0)</f>
        <v>-0.42717350454411973</v>
      </c>
      <c r="M58" s="22"/>
      <c r="N58" s="47">
        <f>IFERROR('p.6-7'!P58/'p.6-7'!$F58-1,0)</f>
        <v>-0.43696799786964169</v>
      </c>
      <c r="P58" s="47">
        <f>IFERROR('p.6-7'!R58/'p.6-7'!$F58-1,0)</f>
        <v>-0.36483753682897235</v>
      </c>
      <c r="Q58" s="22"/>
      <c r="R58" s="47">
        <f>IFERROR('p.6-7'!T58/'p.6-7'!$F58-1,0)</f>
        <v>-0.43047250535897896</v>
      </c>
      <c r="S58" s="22"/>
    </row>
    <row r="59" spans="2:19" x14ac:dyDescent="0.2">
      <c r="B59" s="12">
        <f>MAX(B$11:B58)+1</f>
        <v>39</v>
      </c>
      <c r="C59" s="2"/>
      <c r="D59" s="1" t="s">
        <v>37</v>
      </c>
      <c r="E59" s="12"/>
      <c r="F59" s="48">
        <f>IFERROR('p.6-7'!H59/'p.6-7'!$F59-1,0)</f>
        <v>-7.5965267513194656E-2</v>
      </c>
      <c r="G59" s="20"/>
      <c r="H59" s="48">
        <f>IFERROR('p.6-7'!J59/'p.6-7'!$F59-1,0)</f>
        <v>-0.19337916122786025</v>
      </c>
      <c r="I59" s="20"/>
      <c r="J59" s="48">
        <f>IFERROR('p.6-7'!L59/'p.6-7'!$F59-1,0)</f>
        <v>-0.19254660341385565</v>
      </c>
      <c r="K59" s="20"/>
      <c r="L59" s="48">
        <f>IFERROR('p.6-7'!N59/'p.6-7'!$F59-1,0)</f>
        <v>-0.19248397783705873</v>
      </c>
      <c r="M59" s="20"/>
      <c r="N59" s="48">
        <f>IFERROR('p.6-7'!P59/'p.6-7'!$F59-1,0)</f>
        <v>-0.21949919127191231</v>
      </c>
      <c r="P59" s="48">
        <f>IFERROR('p.6-7'!R59/'p.6-7'!$F59-1,0)</f>
        <v>-0.13310391666185351</v>
      </c>
      <c r="Q59" s="20"/>
      <c r="R59" s="48">
        <f>IFERROR('p.6-7'!T59/'p.6-7'!$F59-1,0)</f>
        <v>-0.2309654944162175</v>
      </c>
      <c r="S59" s="20"/>
    </row>
    <row r="60" spans="2:19" x14ac:dyDescent="0.2">
      <c r="B60" s="12"/>
      <c r="C60" s="2"/>
      <c r="D60" s="21"/>
      <c r="E60" s="12"/>
      <c r="F60" s="4"/>
      <c r="G60" s="4"/>
      <c r="H60" s="4"/>
      <c r="I60" s="4"/>
      <c r="J60" s="4"/>
      <c r="K60" s="4"/>
      <c r="L60" s="4"/>
      <c r="M60" s="4"/>
      <c r="N60" s="4"/>
      <c r="P60" s="4"/>
      <c r="Q60" s="4"/>
      <c r="R60" s="4"/>
      <c r="S60" s="4"/>
    </row>
    <row r="61" spans="2:19" x14ac:dyDescent="0.2">
      <c r="B61" s="12">
        <f>MAX(B$11:B60)+1</f>
        <v>40</v>
      </c>
      <c r="C61" s="2"/>
      <c r="D61" s="1" t="s">
        <v>50</v>
      </c>
      <c r="E61" s="12"/>
      <c r="F61" s="48">
        <f>IFERROR('p.6-7'!H61/'p.6-7'!$F61-1,0)</f>
        <v>-5.7468561869215784E-2</v>
      </c>
      <c r="G61" s="20"/>
      <c r="H61" s="48">
        <f>IFERROR('p.6-7'!J61/'p.6-7'!$F61-1,0)</f>
        <v>-0.21127426374343083</v>
      </c>
      <c r="I61" s="20"/>
      <c r="J61" s="48">
        <f>IFERROR('p.6-7'!L61/'p.6-7'!$F61-1,0)</f>
        <v>-0.21050085924521789</v>
      </c>
      <c r="K61" s="20"/>
      <c r="L61" s="48">
        <f>IFERROR('p.6-7'!N61/'p.6-7'!$F61-1,0)</f>
        <v>-0.21031105930544969</v>
      </c>
      <c r="M61" s="20"/>
      <c r="N61" s="48">
        <f>IFERROR('p.6-7'!P61/'p.6-7'!$F61-1,0)</f>
        <v>-0.23658812715326227</v>
      </c>
      <c r="P61" s="48">
        <f>IFERROR('p.6-7'!R61/'p.6-7'!$F61-1,0)</f>
        <v>-0.15765863114689571</v>
      </c>
      <c r="Q61" s="20"/>
      <c r="R61" s="48">
        <f>IFERROR('p.6-7'!T61/'p.6-7'!$F61-1,0)</f>
        <v>-0.2281495981363717</v>
      </c>
      <c r="S61" s="20"/>
    </row>
    <row r="62" spans="2:19" x14ac:dyDescent="0.2">
      <c r="B62" s="12"/>
      <c r="C62" s="2"/>
      <c r="D62" s="2"/>
      <c r="E62" s="12"/>
      <c r="F62" s="19"/>
      <c r="G62" s="24"/>
      <c r="H62" s="19"/>
      <c r="I62" s="24"/>
      <c r="J62" s="19"/>
      <c r="K62" s="24"/>
      <c r="L62" s="19"/>
      <c r="M62" s="24"/>
      <c r="N62" s="19"/>
      <c r="P62" s="19"/>
      <c r="Q62" s="24"/>
      <c r="R62" s="19"/>
      <c r="S62" s="24"/>
    </row>
    <row r="63" spans="2:19" x14ac:dyDescent="0.2">
      <c r="B63" s="12"/>
      <c r="C63" s="2"/>
      <c r="D63" s="2"/>
      <c r="E63" s="12"/>
      <c r="F63" s="19"/>
      <c r="G63" s="25"/>
      <c r="H63" s="19"/>
      <c r="I63" s="25"/>
      <c r="J63" s="19"/>
      <c r="K63" s="25"/>
      <c r="L63" s="19"/>
      <c r="M63" s="25"/>
      <c r="N63" s="19"/>
      <c r="P63" s="19"/>
      <c r="Q63" s="25"/>
      <c r="R63" s="19"/>
      <c r="S63" s="25"/>
    </row>
    <row r="64" spans="2:19" x14ac:dyDescent="0.2">
      <c r="B64" s="12"/>
      <c r="C64" s="2"/>
      <c r="D64" s="18" t="s">
        <v>51</v>
      </c>
      <c r="E64" s="12"/>
      <c r="F64" s="12"/>
      <c r="G64" s="12"/>
      <c r="H64" s="12"/>
      <c r="I64" s="12"/>
      <c r="J64" s="12"/>
      <c r="K64" s="12"/>
      <c r="L64" s="12"/>
      <c r="M64" s="12"/>
      <c r="N64" s="12"/>
      <c r="P64" s="12"/>
      <c r="Q64" s="12"/>
      <c r="R64" s="12"/>
      <c r="S64" s="12"/>
    </row>
    <row r="65" spans="2:19" x14ac:dyDescent="0.2">
      <c r="B65" s="12"/>
      <c r="C65" s="2"/>
      <c r="D65" s="21"/>
      <c r="E65" s="12"/>
      <c r="F65" s="4"/>
      <c r="G65" s="4"/>
      <c r="H65" s="4"/>
      <c r="I65" s="4"/>
      <c r="J65" s="4"/>
      <c r="K65" s="4"/>
      <c r="L65" s="4"/>
      <c r="M65" s="4"/>
      <c r="N65" s="4"/>
      <c r="P65" s="4"/>
      <c r="Q65" s="4"/>
      <c r="R65" s="4"/>
      <c r="S65" s="4"/>
    </row>
    <row r="66" spans="2:19" x14ac:dyDescent="0.2">
      <c r="B66" s="12"/>
      <c r="C66" s="2"/>
      <c r="D66" s="26" t="s">
        <v>38</v>
      </c>
      <c r="E66" s="12"/>
      <c r="F66" s="19"/>
      <c r="G66" s="24"/>
      <c r="H66" s="19"/>
      <c r="I66" s="24"/>
      <c r="J66" s="19"/>
      <c r="K66" s="24"/>
      <c r="L66" s="19"/>
      <c r="M66" s="24"/>
      <c r="N66" s="19"/>
      <c r="P66" s="19"/>
      <c r="Q66" s="24"/>
      <c r="R66" s="19"/>
      <c r="S66" s="24"/>
    </row>
    <row r="67" spans="2:19" x14ac:dyDescent="0.2">
      <c r="B67" s="12">
        <f>MAX(B$11:B66)+1</f>
        <v>41</v>
      </c>
      <c r="C67" s="2"/>
      <c r="D67" s="27" t="s">
        <v>13</v>
      </c>
      <c r="E67" s="12"/>
      <c r="F67" s="47">
        <f>IFERROR('p.6-7'!H67/'p.6-7'!$F67-1,0)</f>
        <v>0.10522227189867395</v>
      </c>
      <c r="G67" s="22"/>
      <c r="H67" s="47">
        <f>IFERROR('p.6-7'!J67/'p.6-7'!$F67-1,0)</f>
        <v>0.13405269686298227</v>
      </c>
      <c r="I67" s="22"/>
      <c r="J67" s="47">
        <f>IFERROR('p.6-7'!L67/'p.6-7'!$F67-1,0)</f>
        <v>0.13594619234690786</v>
      </c>
      <c r="K67" s="22"/>
      <c r="L67" s="47">
        <f>IFERROR('p.6-7'!N67/'p.6-7'!$F67-1,0)</f>
        <v>0.13588808989773771</v>
      </c>
      <c r="M67" s="22"/>
      <c r="N67" s="47">
        <f>IFERROR('p.6-7'!P67/'p.6-7'!$F67-1,0)</f>
        <v>0.1318171320661512</v>
      </c>
      <c r="P67" s="47">
        <f>IFERROR('p.6-7'!R67/'p.6-7'!$F67-1,0)</f>
        <v>0.10651971538684557</v>
      </c>
      <c r="Q67" s="22"/>
      <c r="R67" s="47">
        <f>IFERROR('p.6-7'!T67/'p.6-7'!$F67-1,0)</f>
        <v>0.13201895069645153</v>
      </c>
      <c r="S67" s="22"/>
    </row>
    <row r="68" spans="2:19" x14ac:dyDescent="0.2">
      <c r="B68" s="12">
        <f>MAX(B$11:B67)+1</f>
        <v>42</v>
      </c>
      <c r="C68" s="2"/>
      <c r="D68" s="27" t="s">
        <v>14</v>
      </c>
      <c r="E68" s="12"/>
      <c r="F68" s="47">
        <f>IFERROR('p.6-7'!H68/'p.6-7'!$F68-1,0)</f>
        <v>-6.9336112964323293E-3</v>
      </c>
      <c r="G68" s="22"/>
      <c r="H68" s="47">
        <f>IFERROR('p.6-7'!J68/'p.6-7'!$F68-1,0)</f>
        <v>9.6040649055106897E-5</v>
      </c>
      <c r="I68" s="22"/>
      <c r="J68" s="47">
        <f>IFERROR('p.6-7'!L68/'p.6-7'!$F68-1,0)</f>
        <v>3.230865240109182E-3</v>
      </c>
      <c r="K68" s="22"/>
      <c r="L68" s="47">
        <f>IFERROR('p.6-7'!N68/'p.6-7'!$F68-1,0)</f>
        <v>2.9570078189635751E-3</v>
      </c>
      <c r="M68" s="22"/>
      <c r="N68" s="47">
        <f>IFERROR('p.6-7'!P68/'p.6-7'!$F68-1,0)</f>
        <v>-2.280438308264221E-2</v>
      </c>
      <c r="P68" s="47">
        <f>IFERROR('p.6-7'!R68/'p.6-7'!$F68-1,0)</f>
        <v>-3.9199019051213591E-2</v>
      </c>
      <c r="Q68" s="22"/>
      <c r="R68" s="47">
        <f>IFERROR('p.6-7'!T68/'p.6-7'!$F68-1,0)</f>
        <v>-5.0443465461091908E-3</v>
      </c>
      <c r="S68" s="22"/>
    </row>
    <row r="69" spans="2:19" x14ac:dyDescent="0.2">
      <c r="B69" s="12">
        <f>MAX(B$11:B68)+1</f>
        <v>43</v>
      </c>
      <c r="C69" s="2"/>
      <c r="D69" s="27" t="s">
        <v>68</v>
      </c>
      <c r="E69" s="12"/>
      <c r="F69" s="47">
        <f>IFERROR('p.6-7'!H69/'p.6-7'!$F69-1,0)</f>
        <v>-8.9840462472895566E-2</v>
      </c>
      <c r="G69" s="22"/>
      <c r="H69" s="47">
        <f>IFERROR('p.6-7'!J69/'p.6-7'!$F69-1,0)</f>
        <v>-0.2551366478956818</v>
      </c>
      <c r="I69" s="22"/>
      <c r="J69" s="47">
        <f>IFERROR('p.6-7'!L69/'p.6-7'!$F69-1,0)</f>
        <v>-0.25950373461912224</v>
      </c>
      <c r="K69" s="22"/>
      <c r="L69" s="47">
        <f>IFERROR('p.6-7'!N69/'p.6-7'!$F69-1,0)</f>
        <v>-0.25990955264630211</v>
      </c>
      <c r="M69" s="22"/>
      <c r="N69" s="47">
        <f>IFERROR('p.6-7'!P69/'p.6-7'!$F69-1,0)</f>
        <v>-0.23029495682965773</v>
      </c>
      <c r="P69" s="47">
        <f>IFERROR('p.6-7'!R69/'p.6-7'!$F69-1,0)</f>
        <v>-0.23595236850946022</v>
      </c>
      <c r="Q69" s="22"/>
      <c r="R69" s="47">
        <f>IFERROR('p.6-7'!T69/'p.6-7'!$F69-1,0)</f>
        <v>-0.21118285289595295</v>
      </c>
      <c r="S69" s="22"/>
    </row>
    <row r="70" spans="2:19" x14ac:dyDescent="0.2">
      <c r="B70" s="12">
        <f>MAX(B$11:B69)+1</f>
        <v>44</v>
      </c>
      <c r="C70" s="2"/>
      <c r="D70" s="27" t="s">
        <v>69</v>
      </c>
      <c r="E70" s="12"/>
      <c r="F70" s="47">
        <f>IFERROR('p.6-7'!H70/'p.6-7'!$F70-1,0)</f>
        <v>-0.32798367039452747</v>
      </c>
      <c r="G70" s="22"/>
      <c r="H70" s="47">
        <f>IFERROR('p.6-7'!J70/'p.6-7'!$F70-1,0)</f>
        <v>-0.71426321083068767</v>
      </c>
      <c r="I70" s="22"/>
      <c r="J70" s="47">
        <f>IFERROR('p.6-7'!L70/'p.6-7'!$F70-1,0)</f>
        <v>-0.71460068344268302</v>
      </c>
      <c r="K70" s="22"/>
      <c r="L70" s="47">
        <f>IFERROR('p.6-7'!N70/'p.6-7'!$F70-1,0)</f>
        <v>-0.71476995404286781</v>
      </c>
      <c r="M70" s="22"/>
      <c r="N70" s="47">
        <f>IFERROR('p.6-7'!P70/'p.6-7'!$F70-1,0)</f>
        <v>-0.71084218373161479</v>
      </c>
      <c r="P70" s="47">
        <f>IFERROR('p.6-7'!R70/'p.6-7'!$F70-1,0)</f>
        <v>-0.70514906744430905</v>
      </c>
      <c r="Q70" s="22"/>
      <c r="R70" s="47">
        <f>IFERROR('p.6-7'!T70/'p.6-7'!$F70-1,0)</f>
        <v>-0.68652421807250597</v>
      </c>
      <c r="S70" s="22"/>
    </row>
    <row r="71" spans="2:19" x14ac:dyDescent="0.2">
      <c r="B71" s="12">
        <f>MAX(B$11:B70)+1</f>
        <v>45</v>
      </c>
      <c r="C71" s="2"/>
      <c r="D71" s="27" t="s">
        <v>70</v>
      </c>
      <c r="E71" s="12"/>
      <c r="F71" s="47">
        <f>IFERROR('p.6-7'!H71/'p.6-7'!$F71-1,0)</f>
        <v>-1.9650445304614683E-2</v>
      </c>
      <c r="G71" s="22"/>
      <c r="H71" s="47">
        <f>IFERROR('p.6-7'!J71/'p.6-7'!$F71-1,0)</f>
        <v>-0.24454392795963242</v>
      </c>
      <c r="I71" s="22"/>
      <c r="J71" s="47">
        <f>IFERROR('p.6-7'!L71/'p.6-7'!$F71-1,0)</f>
        <v>-0.24813784328165756</v>
      </c>
      <c r="K71" s="22"/>
      <c r="L71" s="47">
        <f>IFERROR('p.6-7'!N71/'p.6-7'!$F71-1,0)</f>
        <v>-0.24813944701228008</v>
      </c>
      <c r="M71" s="22"/>
      <c r="N71" s="47">
        <f>IFERROR('p.6-7'!P71/'p.6-7'!$F71-1,0)</f>
        <v>-0.22193682675817139</v>
      </c>
      <c r="P71" s="47">
        <f>IFERROR('p.6-7'!R71/'p.6-7'!$F71-1,0)</f>
        <v>-0.22784380557237716</v>
      </c>
      <c r="Q71" s="22"/>
      <c r="R71" s="47">
        <f>IFERROR('p.6-7'!T71/'p.6-7'!$F71-1,0)</f>
        <v>-0.18857855320079009</v>
      </c>
      <c r="S71" s="22"/>
    </row>
    <row r="72" spans="2:19" x14ac:dyDescent="0.2">
      <c r="B72" s="12">
        <f>MAX(B$11:B71)+1</f>
        <v>46</v>
      </c>
      <c r="C72" s="2"/>
      <c r="D72" s="27" t="s">
        <v>71</v>
      </c>
      <c r="E72" s="12"/>
      <c r="F72" s="47">
        <f>IFERROR('p.6-7'!H72/'p.6-7'!$F72-1,0)</f>
        <v>-0.38400694332063179</v>
      </c>
      <c r="G72" s="22"/>
      <c r="H72" s="47">
        <f>IFERROR('p.6-7'!J72/'p.6-7'!$F72-1,0)</f>
        <v>-0.5758504569895182</v>
      </c>
      <c r="I72" s="22"/>
      <c r="J72" s="47">
        <f>IFERROR('p.6-7'!L72/'p.6-7'!$F72-1,0)</f>
        <v>-0.57561620299797034</v>
      </c>
      <c r="K72" s="22"/>
      <c r="L72" s="47">
        <f>IFERROR('p.6-7'!N72/'p.6-7'!$F72-1,0)</f>
        <v>-0.57762955146007133</v>
      </c>
      <c r="M72" s="22"/>
      <c r="N72" s="47">
        <f>IFERROR('p.6-7'!P72/'p.6-7'!$F72-1,0)</f>
        <v>-0.56767143100669148</v>
      </c>
      <c r="P72" s="47">
        <f>IFERROR('p.6-7'!R72/'p.6-7'!$F72-1,0)</f>
        <v>-0.55821460316318938</v>
      </c>
      <c r="Q72" s="22"/>
      <c r="R72" s="47">
        <f>IFERROR('p.6-7'!T72/'p.6-7'!$F72-1,0)</f>
        <v>-0.53505685869154107</v>
      </c>
      <c r="S72" s="22"/>
    </row>
    <row r="73" spans="2:19" x14ac:dyDescent="0.2">
      <c r="B73" s="12">
        <f>MAX(B$11:B72)+1</f>
        <v>47</v>
      </c>
      <c r="C73" s="2"/>
      <c r="D73" s="27" t="s">
        <v>83</v>
      </c>
      <c r="E73" s="12"/>
      <c r="F73" s="47">
        <f>IFERROR('p.6-7'!H73/'p.6-7'!$F73-1,0)</f>
        <v>0.1633904761260041</v>
      </c>
      <c r="G73" s="22"/>
      <c r="H73" s="47">
        <f>IFERROR('p.6-7'!J73/'p.6-7'!$F73-1,0)</f>
        <v>0.13136861616924556</v>
      </c>
      <c r="I73" s="22"/>
      <c r="J73" s="47">
        <f>IFERROR('p.6-7'!L73/'p.6-7'!$F73-1,0)</f>
        <v>0.12452582006571178</v>
      </c>
      <c r="K73" s="22"/>
      <c r="L73" s="47">
        <f>IFERROR('p.6-7'!N73/'p.6-7'!$F73-1,0)</f>
        <v>0.12397084847266338</v>
      </c>
      <c r="M73" s="22"/>
      <c r="N73" s="47">
        <f>IFERROR('p.6-7'!P73/'p.6-7'!$F73-1,0)</f>
        <v>0.15965733786465552</v>
      </c>
      <c r="P73" s="47">
        <f>IFERROR('p.6-7'!R73/'p.6-7'!$F73-1,0)</f>
        <v>0.15072853811769571</v>
      </c>
      <c r="Q73" s="22"/>
      <c r="R73" s="47">
        <f>IFERROR('p.6-7'!T73/'p.6-7'!$F73-1,0)</f>
        <v>9.8292980070451064E-2</v>
      </c>
      <c r="S73" s="22"/>
    </row>
    <row r="74" spans="2:19" x14ac:dyDescent="0.2">
      <c r="B74" s="12">
        <f>MAX(B$11:B73)+1</f>
        <v>48</v>
      </c>
      <c r="C74" s="2"/>
      <c r="D74" s="27" t="s">
        <v>84</v>
      </c>
      <c r="E74" s="12"/>
      <c r="F74" s="47">
        <f>IFERROR('p.6-7'!H74/'p.6-7'!$F74-1,0)</f>
        <v>-0.57046300355763691</v>
      </c>
      <c r="G74" s="22"/>
      <c r="H74" s="47">
        <f>IFERROR('p.6-7'!J74/'p.6-7'!$F74-1,0)</f>
        <v>-0.51775660355470288</v>
      </c>
      <c r="I74" s="22"/>
      <c r="J74" s="47">
        <f>IFERROR('p.6-7'!L74/'p.6-7'!$F74-1,0)</f>
        <v>-0.51750242805936164</v>
      </c>
      <c r="K74" s="22"/>
      <c r="L74" s="47">
        <f>IFERROR('p.6-7'!N74/'p.6-7'!$F74-1,0)</f>
        <v>-0.52054787840078642</v>
      </c>
      <c r="M74" s="22"/>
      <c r="N74" s="47">
        <f>IFERROR('p.6-7'!P74/'p.6-7'!$F74-1,0)</f>
        <v>-0.50574340591354239</v>
      </c>
      <c r="P74" s="47">
        <f>IFERROR('p.6-7'!R74/'p.6-7'!$F74-1,0)</f>
        <v>-0.49243476987703627</v>
      </c>
      <c r="Q74" s="22"/>
      <c r="R74" s="47">
        <f>IFERROR('p.6-7'!T74/'p.6-7'!$F74-1,0)</f>
        <v>-0.46030271330720096</v>
      </c>
      <c r="S74" s="22"/>
    </row>
    <row r="75" spans="2:19" x14ac:dyDescent="0.2">
      <c r="B75" s="12">
        <f>MAX(B$11:B74)+1</f>
        <v>49</v>
      </c>
      <c r="C75" s="2"/>
      <c r="D75" s="27" t="s">
        <v>15</v>
      </c>
      <c r="E75" s="12"/>
      <c r="F75" s="47">
        <f>IFERROR('p.6-7'!H75/'p.6-7'!$F75-1,0)</f>
        <v>-0.11809000226871402</v>
      </c>
      <c r="G75" s="22"/>
      <c r="H75" s="47">
        <f>IFERROR('p.6-7'!J75/'p.6-7'!$F75-1,0)</f>
        <v>-7.3554246479100471E-2</v>
      </c>
      <c r="I75" s="22"/>
      <c r="J75" s="47">
        <f>IFERROR('p.6-7'!L75/'p.6-7'!$F75-1,0)</f>
        <v>-4.3204140132473867E-2</v>
      </c>
      <c r="K75" s="22"/>
      <c r="L75" s="47">
        <f>IFERROR('p.6-7'!N75/'p.6-7'!$F75-1,0)</f>
        <v>-4.5144266781311337E-2</v>
      </c>
      <c r="M75" s="22"/>
      <c r="N75" s="47">
        <f>IFERROR('p.6-7'!P75/'p.6-7'!$F75-1,0)</f>
        <v>0.40687946817275145</v>
      </c>
      <c r="P75" s="47">
        <f>IFERROR('p.6-7'!R75/'p.6-7'!$F75-1,0)</f>
        <v>0.42650677305002782</v>
      </c>
      <c r="Q75" s="22"/>
      <c r="R75" s="47">
        <f>IFERROR('p.6-7'!T75/'p.6-7'!$F75-1,0)</f>
        <v>-0.10314608489721699</v>
      </c>
      <c r="S75" s="22"/>
    </row>
    <row r="76" spans="2:19" x14ac:dyDescent="0.2">
      <c r="B76" s="12">
        <f>MAX(B$11:B75)+1</f>
        <v>50</v>
      </c>
      <c r="D76" s="27" t="s">
        <v>64</v>
      </c>
      <c r="E76" s="12"/>
      <c r="F76" s="47">
        <f>IFERROR('p.6-7'!H76/'p.6-7'!$F76-1,0)</f>
        <v>-0.19750723311294927</v>
      </c>
      <c r="G76" s="22"/>
      <c r="H76" s="47">
        <f>IFERROR('p.6-7'!J76/'p.6-7'!$F76-1,0)</f>
        <v>8.348415006425447E-2</v>
      </c>
      <c r="I76" s="22"/>
      <c r="J76" s="47">
        <f>IFERROR('p.6-7'!L76/'p.6-7'!$F76-1,0)</f>
        <v>-0.10401205794222046</v>
      </c>
      <c r="K76" s="22"/>
      <c r="L76" s="47">
        <f>IFERROR('p.6-7'!N76/'p.6-7'!$F76-1,0)</f>
        <v>-9.871090518051695E-2</v>
      </c>
      <c r="M76" s="22"/>
      <c r="N76" s="47">
        <f>IFERROR('p.6-7'!P76/'p.6-7'!$F76-1,0)</f>
        <v>9.4818908598964358E-2</v>
      </c>
      <c r="P76" s="47">
        <f>IFERROR('p.6-7'!R76/'p.6-7'!$F76-1,0)</f>
        <v>8.3849656943919548E-2</v>
      </c>
      <c r="Q76" s="22"/>
      <c r="R76" s="47">
        <f>IFERROR('p.6-7'!T76/'p.6-7'!$F76-1,0)</f>
        <v>-5.3570580703622528E-2</v>
      </c>
      <c r="S76" s="22"/>
    </row>
    <row r="77" spans="2:19" x14ac:dyDescent="0.2">
      <c r="B77" s="12">
        <f>MAX(B$11:B76)+1</f>
        <v>51</v>
      </c>
      <c r="D77" s="27" t="s">
        <v>65</v>
      </c>
      <c r="E77" s="12"/>
      <c r="F77" s="47">
        <f>IFERROR('p.6-7'!H77/'p.6-7'!$F77-1,0)</f>
        <v>-0.85299213183518807</v>
      </c>
      <c r="G77" s="22"/>
      <c r="H77" s="47">
        <f>IFERROR('p.6-7'!J77/'p.6-7'!$F77-1,0)</f>
        <v>-0.97387481492707439</v>
      </c>
      <c r="I77" s="22"/>
      <c r="J77" s="47">
        <f>IFERROR('p.6-7'!L77/'p.6-7'!$F77-1,0)</f>
        <v>-0.97572358946472937</v>
      </c>
      <c r="K77" s="22"/>
      <c r="L77" s="47">
        <f>IFERROR('p.6-7'!N77/'p.6-7'!$F77-1,0)</f>
        <v>-0.97387481492707439</v>
      </c>
      <c r="M77" s="22"/>
      <c r="N77" s="47">
        <f>IFERROR('p.6-7'!P77/'p.6-7'!$F77-1,0)</f>
        <v>-0.97387481492707972</v>
      </c>
      <c r="P77" s="47">
        <f>IFERROR('p.6-7'!R77/'p.6-7'!$F77-1,0)</f>
        <v>-0.9747556191805955</v>
      </c>
      <c r="Q77" s="22"/>
      <c r="R77" s="47">
        <f>IFERROR('p.6-7'!T77/'p.6-7'!$F77-1,0)</f>
        <v>-0.97384477445712325</v>
      </c>
      <c r="S77" s="22"/>
    </row>
    <row r="78" spans="2:19" x14ac:dyDescent="0.2">
      <c r="B78" s="12">
        <f>MAX(B$11:B77)+1</f>
        <v>52</v>
      </c>
      <c r="D78" s="27" t="s">
        <v>66</v>
      </c>
      <c r="E78" s="12"/>
      <c r="F78" s="47">
        <f>IFERROR('p.6-7'!H78/'p.6-7'!$F78-1,0)</f>
        <v>-2.3847814191538808E-3</v>
      </c>
      <c r="G78" s="22"/>
      <c r="H78" s="47">
        <f>IFERROR('p.6-7'!J78/'p.6-7'!$F78-1,0)</f>
        <v>1.7733404017449494E-2</v>
      </c>
      <c r="I78" s="22"/>
      <c r="J78" s="47">
        <f>IFERROR('p.6-7'!L78/'p.6-7'!$F78-1,0)</f>
        <v>-8.131982391959669E-3</v>
      </c>
      <c r="K78" s="22"/>
      <c r="L78" s="47">
        <f>IFERROR('p.6-7'!N78/'p.6-7'!$F78-1,0)</f>
        <v>-7.4925292421442746E-3</v>
      </c>
      <c r="M78" s="22"/>
      <c r="N78" s="47">
        <f>IFERROR('p.6-7'!P78/'p.6-7'!$F78-1,0)</f>
        <v>0.26490026929993782</v>
      </c>
      <c r="P78" s="47">
        <f>IFERROR('p.6-7'!R78/'p.6-7'!$F78-1,0)</f>
        <v>0.24762717482156438</v>
      </c>
      <c r="Q78" s="22"/>
      <c r="R78" s="47">
        <f>IFERROR('p.6-7'!T78/'p.6-7'!$F78-1,0)</f>
        <v>4.832384926097788E-2</v>
      </c>
      <c r="S78" s="22"/>
    </row>
    <row r="79" spans="2:19" x14ac:dyDescent="0.2">
      <c r="B79" s="12">
        <f>MAX(B$11:B78)+1</f>
        <v>53</v>
      </c>
      <c r="D79" s="27" t="s">
        <v>67</v>
      </c>
      <c r="E79" s="12"/>
      <c r="F79" s="47">
        <f>IFERROR('p.6-7'!H79/'p.6-7'!$F79-1,0)</f>
        <v>-0.60560721072611567</v>
      </c>
      <c r="G79" s="22"/>
      <c r="H79" s="47">
        <f>IFERROR('p.6-7'!J79/'p.6-7'!$F79-1,0)</f>
        <v>-0.60678212403190668</v>
      </c>
      <c r="I79" s="22"/>
      <c r="J79" s="47">
        <f>IFERROR('p.6-7'!L79/'p.6-7'!$F79-1,0)</f>
        <v>-0.62512815143102052</v>
      </c>
      <c r="K79" s="22"/>
      <c r="L79" s="47">
        <f>IFERROR('p.6-7'!N79/'p.6-7'!$F79-1,0)</f>
        <v>-0.60678212403190668</v>
      </c>
      <c r="M79" s="22"/>
      <c r="N79" s="47">
        <f>IFERROR('p.6-7'!P79/'p.6-7'!$F79-1,0)</f>
        <v>-0.60678212403196474</v>
      </c>
      <c r="P79" s="47">
        <f>IFERROR('p.6-7'!R79/'p.6-7'!$F79-1,0)</f>
        <v>-0.60775324851696322</v>
      </c>
      <c r="Q79" s="22"/>
      <c r="R79" s="47">
        <f>IFERROR('p.6-7'!T79/'p.6-7'!$F79-1,0)</f>
        <v>-0.60648402208731034</v>
      </c>
      <c r="S79" s="22"/>
    </row>
    <row r="80" spans="2:19" x14ac:dyDescent="0.2">
      <c r="B80" s="12">
        <f>MAX(B$11:B79)+1</f>
        <v>54</v>
      </c>
      <c r="D80" s="27" t="s">
        <v>16</v>
      </c>
      <c r="E80" s="12"/>
      <c r="F80" s="47">
        <f>IFERROR('p.6-7'!H80/'p.6-7'!$F80-1,0)</f>
        <v>-8.7906551347128659E-2</v>
      </c>
      <c r="G80" s="22"/>
      <c r="H80" s="47">
        <f>IFERROR('p.6-7'!J80/'p.6-7'!$F80-1,0)</f>
        <v>-3.6752169375458998E-2</v>
      </c>
      <c r="I80" s="22"/>
      <c r="J80" s="47">
        <f>IFERROR('p.6-7'!L80/'p.6-7'!$F80-1,0)</f>
        <v>3.1522680269540526E-2</v>
      </c>
      <c r="K80" s="22"/>
      <c r="L80" s="47">
        <f>IFERROR('p.6-7'!N80/'p.6-7'!$F80-1,0)</f>
        <v>3.1970341979789652E-2</v>
      </c>
      <c r="M80" s="22"/>
      <c r="N80" s="47">
        <f>IFERROR('p.6-7'!P80/'p.6-7'!$F80-1,0)</f>
        <v>0.57788319991318349</v>
      </c>
      <c r="P80" s="47">
        <f>IFERROR('p.6-7'!R80/'p.6-7'!$F80-1,0)</f>
        <v>0.56438075347722516</v>
      </c>
      <c r="Q80" s="22"/>
      <c r="R80" s="47">
        <f>IFERROR('p.6-7'!T80/'p.6-7'!$F80-1,0)</f>
        <v>-2.6385443083862592E-2</v>
      </c>
      <c r="S80" s="22"/>
    </row>
    <row r="81" spans="2:19" x14ac:dyDescent="0.2">
      <c r="B81" s="12">
        <f>MAX(B$11:B80)+1</f>
        <v>55</v>
      </c>
      <c r="C81" s="2"/>
      <c r="D81" s="2" t="s">
        <v>39</v>
      </c>
      <c r="F81" s="48">
        <f>IFERROR('p.6-7'!H81/'p.6-7'!$F81-1,0)</f>
        <v>6.434624459883076E-2</v>
      </c>
      <c r="G81" s="20"/>
      <c r="H81" s="48">
        <f>IFERROR('p.6-7'!J81/'p.6-7'!$F81-1,0)</f>
        <v>8.2992131446862016E-2</v>
      </c>
      <c r="I81" s="20"/>
      <c r="J81" s="48">
        <f>IFERROR('p.6-7'!L81/'p.6-7'!$F81-1,0)</f>
        <v>7.9493262055048364E-2</v>
      </c>
      <c r="K81" s="20"/>
      <c r="L81" s="48">
        <f>IFERROR('p.6-7'!N81/'p.6-7'!$F81-1,0)</f>
        <v>7.9547351783200382E-2</v>
      </c>
      <c r="M81" s="20"/>
      <c r="N81" s="48">
        <f>IFERROR('p.6-7'!P81/'p.6-7'!$F81-1,0)</f>
        <v>0.11170524110487579</v>
      </c>
      <c r="P81" s="48">
        <f>IFERROR('p.6-7'!R81/'p.6-7'!$F81-1,0)</f>
        <v>9.0215685879254215E-2</v>
      </c>
      <c r="Q81" s="20"/>
      <c r="R81" s="48">
        <f>IFERROR('p.6-7'!T81/'p.6-7'!$F81-1,0)</f>
        <v>8.2871994254972714E-2</v>
      </c>
      <c r="S81" s="20"/>
    </row>
    <row r="82" spans="2:19" x14ac:dyDescent="0.2">
      <c r="B82" s="12"/>
      <c r="C82" s="2"/>
      <c r="D82" s="21"/>
      <c r="E82" s="12"/>
      <c r="F82" s="4"/>
      <c r="G82" s="4"/>
      <c r="H82" s="4"/>
      <c r="I82" s="4"/>
      <c r="J82" s="4"/>
      <c r="K82" s="4"/>
      <c r="L82" s="4"/>
      <c r="M82" s="4"/>
      <c r="N82" s="4"/>
      <c r="P82" s="4"/>
      <c r="Q82" s="4"/>
      <c r="R82" s="4"/>
      <c r="S82" s="4"/>
    </row>
    <row r="83" spans="2:19" x14ac:dyDescent="0.2">
      <c r="B83" s="12">
        <f>MAX(B$11:B82)+1</f>
        <v>56</v>
      </c>
      <c r="C83" s="2"/>
      <c r="D83" s="1" t="s">
        <v>52</v>
      </c>
      <c r="E83" s="12"/>
      <c r="F83" s="48">
        <f>IFERROR('p.6-7'!H83/'p.6-7'!$F83-1,0)</f>
        <v>6.434624459883076E-2</v>
      </c>
      <c r="G83" s="20"/>
      <c r="H83" s="48">
        <f>IFERROR('p.6-7'!J83/'p.6-7'!$F83-1,0)</f>
        <v>8.2992131446862016E-2</v>
      </c>
      <c r="I83" s="20"/>
      <c r="J83" s="48">
        <f>IFERROR('p.6-7'!L83/'p.6-7'!$F83-1,0)</f>
        <v>7.9493262055048364E-2</v>
      </c>
      <c r="K83" s="20"/>
      <c r="L83" s="48">
        <f>IFERROR('p.6-7'!N83/'p.6-7'!$F83-1,0)</f>
        <v>7.9547351783200382E-2</v>
      </c>
      <c r="M83" s="20"/>
      <c r="N83" s="48">
        <f>IFERROR('p.6-7'!P83/'p.6-7'!$F83-1,0)</f>
        <v>0.11170524110487579</v>
      </c>
      <c r="P83" s="48">
        <f>IFERROR('p.6-7'!R83/'p.6-7'!$F83-1,0)</f>
        <v>9.0215685879254215E-2</v>
      </c>
      <c r="Q83" s="20"/>
      <c r="R83" s="48">
        <f>IFERROR('p.6-7'!T83/'p.6-7'!$F83-1,0)</f>
        <v>8.2871994254972714E-2</v>
      </c>
      <c r="S83" s="20"/>
    </row>
    <row r="84" spans="2:19" x14ac:dyDescent="0.2">
      <c r="B84" s="3"/>
      <c r="C84" s="2"/>
      <c r="D84" s="12"/>
      <c r="F84" s="19"/>
      <c r="G84" s="25"/>
      <c r="H84" s="19"/>
      <c r="I84" s="25"/>
      <c r="J84" s="19"/>
      <c r="K84" s="25"/>
      <c r="L84" s="19"/>
      <c r="M84" s="25"/>
      <c r="N84" s="19"/>
      <c r="P84" s="19"/>
      <c r="Q84" s="25"/>
      <c r="R84" s="19"/>
      <c r="S84" s="25"/>
    </row>
    <row r="85" spans="2:19" x14ac:dyDescent="0.2">
      <c r="B85" s="12">
        <f>MAX(B$11:B84)+1</f>
        <v>57</v>
      </c>
      <c r="C85" s="2"/>
      <c r="D85" s="10" t="s">
        <v>33</v>
      </c>
      <c r="F85" s="48">
        <f>IFERROR('p.6-7'!H85/'p.6-7'!$F85-1,0)</f>
        <v>4.0097488626722466E-3</v>
      </c>
      <c r="G85" s="20"/>
      <c r="H85" s="48">
        <f>IFERROR('p.6-7'!J85/'p.6-7'!$F85-1,0)</f>
        <v>3.9862592117509976E-3</v>
      </c>
      <c r="I85" s="20"/>
      <c r="J85" s="48">
        <f>IFERROR('p.6-7'!L85/'p.6-7'!$F85-1,0)</f>
        <v>3.9861846241444621E-3</v>
      </c>
      <c r="K85" s="20"/>
      <c r="L85" s="48">
        <f>IFERROR('p.6-7'!N85/'p.6-7'!$F85-1,0)</f>
        <v>3.9861840317030328E-3</v>
      </c>
      <c r="M85" s="20"/>
      <c r="N85" s="48">
        <f>IFERROR('p.6-7'!P85/'p.6-7'!$F85-1,0)</f>
        <v>3.9862197546123301E-3</v>
      </c>
      <c r="P85" s="48">
        <f>IFERROR('p.6-7'!R85/'p.6-7'!$F85-1,0)</f>
        <v>3.9862362763636305E-3</v>
      </c>
      <c r="Q85" s="20"/>
      <c r="R85" s="48">
        <f>IFERROR('p.6-7'!T85/'p.6-7'!$F85-1,0)</f>
        <v>3.9862574707445475E-3</v>
      </c>
      <c r="S85" s="20"/>
    </row>
    <row r="86" spans="2:19" x14ac:dyDescent="0.2">
      <c r="B86" s="12"/>
      <c r="C86" s="2"/>
      <c r="D86" s="2"/>
      <c r="E86" s="12"/>
    </row>
    <row r="87" spans="2:19" x14ac:dyDescent="0.2">
      <c r="B87" s="12"/>
      <c r="C87" s="2"/>
      <c r="D87" s="26" t="s">
        <v>18</v>
      </c>
      <c r="E87" s="12"/>
      <c r="F87" s="19"/>
      <c r="G87" s="28"/>
      <c r="H87" s="19"/>
      <c r="I87" s="28"/>
      <c r="J87" s="19"/>
      <c r="K87" s="28"/>
      <c r="L87" s="19"/>
      <c r="M87" s="28"/>
      <c r="N87" s="19"/>
      <c r="P87" s="19"/>
      <c r="Q87" s="28"/>
      <c r="R87" s="19"/>
      <c r="S87" s="28"/>
    </row>
    <row r="88" spans="2:19" x14ac:dyDescent="0.2">
      <c r="B88" s="12">
        <f>MAX(B$11:B87)+1</f>
        <v>58</v>
      </c>
      <c r="C88" s="2"/>
      <c r="D88" s="21" t="s">
        <v>28</v>
      </c>
      <c r="F88" s="47">
        <f>IFERROR('p.6-7'!H88/'p.6-7'!$F88-1,0)</f>
        <v>-1.1102230246251565E-16</v>
      </c>
      <c r="G88" s="22"/>
      <c r="H88" s="47">
        <f>IFERROR('p.6-7'!J88/'p.6-7'!$F88-1,0)</f>
        <v>-1.1102230246251565E-16</v>
      </c>
      <c r="I88" s="22"/>
      <c r="J88" s="47">
        <f>IFERROR('p.6-7'!L88/'p.6-7'!$F88-1,0)</f>
        <v>-1.1102230246251565E-16</v>
      </c>
      <c r="K88" s="22"/>
      <c r="L88" s="47">
        <f>IFERROR('p.6-7'!N88/'p.6-7'!$F88-1,0)</f>
        <v>-1.1102230246251565E-16</v>
      </c>
      <c r="M88" s="22"/>
      <c r="N88" s="47">
        <f>IFERROR('p.6-7'!P88/'p.6-7'!$F88-1,0)</f>
        <v>-1.1102230246251565E-16</v>
      </c>
      <c r="P88" s="47">
        <f>IFERROR('p.6-7'!R88/'p.6-7'!$F88-1,0)</f>
        <v>-1.1102230246251565E-16</v>
      </c>
      <c r="Q88" s="22"/>
      <c r="R88" s="47">
        <f>IFERROR('p.6-7'!T88/'p.6-7'!$F88-1,0)</f>
        <v>-1.1102230246251565E-16</v>
      </c>
      <c r="S88" s="22"/>
    </row>
    <row r="89" spans="2:19" x14ac:dyDescent="0.2">
      <c r="B89" s="12">
        <f>MAX(B$11:B88)+1</f>
        <v>59</v>
      </c>
      <c r="C89" s="2"/>
      <c r="D89" s="21" t="s">
        <v>29</v>
      </c>
      <c r="E89" s="12"/>
      <c r="F89" s="47">
        <f>IFERROR('p.6-7'!H89/'p.6-7'!$F89-1,0)</f>
        <v>-6.7470600516448376E-2</v>
      </c>
      <c r="G89" s="22"/>
      <c r="H89" s="47">
        <f>IFERROR('p.6-7'!J89/'p.6-7'!$F89-1,0)</f>
        <v>-6.7201936391180883E-2</v>
      </c>
      <c r="I89" s="22"/>
      <c r="J89" s="47">
        <f>IFERROR('p.6-7'!L89/'p.6-7'!$F89-1,0)</f>
        <v>-6.7201936391180883E-2</v>
      </c>
      <c r="K89" s="22"/>
      <c r="L89" s="47">
        <f>IFERROR('p.6-7'!N89/'p.6-7'!$F89-1,0)</f>
        <v>-6.7201936391180883E-2</v>
      </c>
      <c r="M89" s="22"/>
      <c r="N89" s="47">
        <f>IFERROR('p.6-7'!P89/'p.6-7'!$F89-1,0)</f>
        <v>-6.7201936423156194E-2</v>
      </c>
      <c r="P89" s="47">
        <f>IFERROR('p.6-7'!R89/'p.6-7'!$F89-1,0)</f>
        <v>-6.7201936423156194E-2</v>
      </c>
      <c r="Q89" s="22"/>
      <c r="R89" s="47">
        <f>IFERROR('p.6-7'!T89/'p.6-7'!$F89-1,0)</f>
        <v>-6.7201936423156194E-2</v>
      </c>
      <c r="S89" s="22"/>
    </row>
    <row r="90" spans="2:19" x14ac:dyDescent="0.2">
      <c r="B90" s="12">
        <f>MAX(B$11:B89)+1</f>
        <v>60</v>
      </c>
      <c r="C90" s="2"/>
      <c r="D90" s="21" t="s">
        <v>25</v>
      </c>
      <c r="F90" s="47">
        <f>IFERROR('p.6-7'!H90/'p.6-7'!$F90-1,0)</f>
        <v>0</v>
      </c>
      <c r="G90" s="22"/>
      <c r="H90" s="47">
        <f>IFERROR('p.6-7'!J90/'p.6-7'!$F90-1,0)</f>
        <v>0</v>
      </c>
      <c r="I90" s="22"/>
      <c r="J90" s="47">
        <f>IFERROR('p.6-7'!L90/'p.6-7'!$F90-1,0)</f>
        <v>0</v>
      </c>
      <c r="K90" s="22"/>
      <c r="L90" s="47">
        <f>IFERROR('p.6-7'!N90/'p.6-7'!$F90-1,0)</f>
        <v>0</v>
      </c>
      <c r="M90" s="22"/>
      <c r="N90" s="47">
        <f>IFERROR('p.6-7'!P90/'p.6-7'!$F90-1,0)</f>
        <v>-6.4588998788805974E-5</v>
      </c>
      <c r="P90" s="47">
        <f>IFERROR('p.6-7'!R90/'p.6-7'!$F90-1,0)</f>
        <v>-8.4246520159370064E-5</v>
      </c>
      <c r="Q90" s="22"/>
      <c r="R90" s="47">
        <f>IFERROR('p.6-7'!T90/'p.6-7'!$F90-1,0)</f>
        <v>-7.0205433466030698E-5</v>
      </c>
      <c r="S90" s="22"/>
    </row>
    <row r="91" spans="2:19" x14ac:dyDescent="0.2">
      <c r="B91" s="12">
        <f>MAX(B$11:B90)+1</f>
        <v>61</v>
      </c>
      <c r="C91" s="2"/>
      <c r="D91" s="27" t="s">
        <v>32</v>
      </c>
      <c r="E91" s="12"/>
      <c r="F91" s="47">
        <f>IFERROR('p.6-7'!H91/'p.6-7'!$F91-1,0)</f>
        <v>-0.10636801504236137</v>
      </c>
      <c r="G91" s="22"/>
      <c r="H91" s="47">
        <f>IFERROR('p.6-7'!J91/'p.6-7'!$F91-1,0)</f>
        <v>-0.10581046837254604</v>
      </c>
      <c r="I91" s="22"/>
      <c r="J91" s="47">
        <f>IFERROR('p.6-7'!L91/'p.6-7'!$F91-1,0)</f>
        <v>-0.10581046837254604</v>
      </c>
      <c r="K91" s="22"/>
      <c r="L91" s="47">
        <f>IFERROR('p.6-7'!N91/'p.6-7'!$F91-1,0)</f>
        <v>-0.10581046386103221</v>
      </c>
      <c r="M91" s="22"/>
      <c r="N91" s="47">
        <f>IFERROR('p.6-7'!P91/'p.6-7'!$F91-1,0)</f>
        <v>-0.10581051049775547</v>
      </c>
      <c r="P91" s="47">
        <f>IFERROR('p.6-7'!R91/'p.6-7'!$F91-1,0)</f>
        <v>-0.10581051049775547</v>
      </c>
      <c r="Q91" s="22"/>
      <c r="R91" s="47">
        <f>IFERROR('p.6-7'!T91/'p.6-7'!$F91-1,0)</f>
        <v>-0.10581051048501522</v>
      </c>
      <c r="S91" s="22"/>
    </row>
    <row r="92" spans="2:19" x14ac:dyDescent="0.2">
      <c r="B92" s="12">
        <f>MAX(B$11:B91)+1</f>
        <v>62</v>
      </c>
      <c r="C92" s="2"/>
      <c r="D92" s="27" t="s">
        <v>21</v>
      </c>
      <c r="E92" s="29"/>
      <c r="F92" s="47">
        <f>IFERROR('p.6-7'!H92/'p.6-7'!$F92-1,0)</f>
        <v>-9.512965902357573E-2</v>
      </c>
      <c r="G92" s="22"/>
      <c r="H92" s="47">
        <f>IFERROR('p.6-7'!J92/'p.6-7'!$F92-1,0)</f>
        <v>-9.5129659023575952E-2</v>
      </c>
      <c r="I92" s="22"/>
      <c r="J92" s="47">
        <f>IFERROR('p.6-7'!L92/'p.6-7'!$F92-1,0)</f>
        <v>-9.5129659023575952E-2</v>
      </c>
      <c r="K92" s="22"/>
      <c r="L92" s="47">
        <f>IFERROR('p.6-7'!N92/'p.6-7'!$F92-1,0)</f>
        <v>-9.5129659023575952E-2</v>
      </c>
      <c r="M92" s="22"/>
      <c r="N92" s="47">
        <f>IFERROR('p.6-7'!P92/'p.6-7'!$F92-1,0)</f>
        <v>-9.5129659023575952E-2</v>
      </c>
      <c r="P92" s="47">
        <f>IFERROR('p.6-7'!R92/'p.6-7'!$F92-1,0)</f>
        <v>-9.5129659023575952E-2</v>
      </c>
      <c r="Q92" s="22"/>
      <c r="R92" s="47">
        <f>IFERROR('p.6-7'!T92/'p.6-7'!$F92-1,0)</f>
        <v>-9.5129659023575952E-2</v>
      </c>
      <c r="S92" s="22"/>
    </row>
    <row r="93" spans="2:19" x14ac:dyDescent="0.2">
      <c r="B93" s="12">
        <f>MAX(B$11:B92)+1</f>
        <v>63</v>
      </c>
      <c r="C93" s="2"/>
      <c r="D93" s="27" t="s">
        <v>31</v>
      </c>
      <c r="E93" s="12"/>
      <c r="F93" s="47">
        <f>IFERROR('p.6-7'!H93/'p.6-7'!$F93-1,0)</f>
        <v>0.83621871350313381</v>
      </c>
      <c r="G93" s="22"/>
      <c r="H93" s="47">
        <f>IFERROR('p.6-7'!J93/'p.6-7'!$F93-1,0)</f>
        <v>0.83664986878904668</v>
      </c>
      <c r="I93" s="22"/>
      <c r="J93" s="47">
        <f>IFERROR('p.6-7'!L93/'p.6-7'!$F93-1,0)</f>
        <v>0.83664986878904668</v>
      </c>
      <c r="K93" s="22"/>
      <c r="L93" s="47">
        <f>IFERROR('p.6-7'!N93/'p.6-7'!$F93-1,0)</f>
        <v>0.83664987238762722</v>
      </c>
      <c r="M93" s="22"/>
      <c r="N93" s="47">
        <f>IFERROR('p.6-7'!P93/'p.6-7'!$F93-1,0)</f>
        <v>0.83664984698193146</v>
      </c>
      <c r="P93" s="47">
        <f>IFERROR('p.6-7'!R93/'p.6-7'!$F93-1,0)</f>
        <v>0.83664984698193146</v>
      </c>
      <c r="Q93" s="22"/>
      <c r="R93" s="47">
        <f>IFERROR('p.6-7'!T93/'p.6-7'!$F93-1,0)</f>
        <v>0.83664984699209333</v>
      </c>
      <c r="S93" s="22"/>
    </row>
    <row r="94" spans="2:19" x14ac:dyDescent="0.2">
      <c r="B94" s="12">
        <f>MAX(B$11:B93)+1</f>
        <v>64</v>
      </c>
      <c r="C94" s="2"/>
      <c r="D94" s="27" t="s">
        <v>19</v>
      </c>
      <c r="E94" s="12"/>
      <c r="F94" s="47">
        <f>IFERROR('p.6-7'!H94/'p.6-7'!$F94-1,0)</f>
        <v>-0.19091134759962314</v>
      </c>
      <c r="G94" s="22"/>
      <c r="H94" s="47">
        <f>IFERROR('p.6-7'!J94/'p.6-7'!$F94-1,0)</f>
        <v>-0.19050083048231836</v>
      </c>
      <c r="I94" s="22"/>
      <c r="J94" s="47">
        <f>IFERROR('p.6-7'!L94/'p.6-7'!$F94-1,0)</f>
        <v>-0.19050083048231836</v>
      </c>
      <c r="K94" s="22"/>
      <c r="L94" s="47">
        <f>IFERROR('p.6-7'!N94/'p.6-7'!$F94-1,0)</f>
        <v>-0.19050082705599125</v>
      </c>
      <c r="M94" s="22"/>
      <c r="N94" s="47">
        <f>IFERROR('p.6-7'!P94/'p.6-7'!$F94-1,0)</f>
        <v>-0.19050085124558935</v>
      </c>
      <c r="P94" s="47">
        <f>IFERROR('p.6-7'!R94/'p.6-7'!$F94-1,0)</f>
        <v>-0.19050085124558935</v>
      </c>
      <c r="Q94" s="22"/>
      <c r="R94" s="47">
        <f>IFERROR('p.6-7'!T94/'p.6-7'!$F94-1,0)</f>
        <v>-0.19050085123591376</v>
      </c>
      <c r="S94" s="22"/>
    </row>
    <row r="95" spans="2:19" x14ac:dyDescent="0.2">
      <c r="B95" s="12">
        <f>MAX(B$11:B94)+1</f>
        <v>65</v>
      </c>
      <c r="D95" s="27" t="s">
        <v>20</v>
      </c>
      <c r="E95" s="29"/>
      <c r="F95" s="47">
        <f>IFERROR('p.6-7'!H95/'p.6-7'!$F95-1,0)</f>
        <v>1.2720115347297778E-4</v>
      </c>
      <c r="G95" s="22"/>
      <c r="H95" s="47">
        <f>IFERROR('p.6-7'!J95/'p.6-7'!$F95-1,0)</f>
        <v>1.1818551269930921E-3</v>
      </c>
      <c r="I95" s="22"/>
      <c r="J95" s="47">
        <f>IFERROR('p.6-7'!L95/'p.6-7'!$F95-1,0)</f>
        <v>1.6701038542366042E-4</v>
      </c>
      <c r="K95" s="22"/>
      <c r="L95" s="47">
        <f>IFERROR('p.6-7'!N95/'p.6-7'!$F95-1,0)</f>
        <v>1.6701290327714169E-4</v>
      </c>
      <c r="M95" s="22"/>
      <c r="N95" s="47">
        <f>IFERROR('p.6-7'!P95/'p.6-7'!$F95-1,0)</f>
        <v>1.6701284306686048E-4</v>
      </c>
      <c r="P95" s="47">
        <f>IFERROR('p.6-7'!R95/'p.6-7'!$F95-1,0)</f>
        <v>2.9018710498940337E-4</v>
      </c>
      <c r="Q95" s="22"/>
      <c r="R95" s="47">
        <f>IFERROR('p.6-7'!T95/'p.6-7'!$F95-1,0)</f>
        <v>2.2221644321751555E-4</v>
      </c>
      <c r="S95" s="22"/>
    </row>
    <row r="96" spans="2:19" x14ac:dyDescent="0.2">
      <c r="B96" s="12">
        <f>MAX(B$11:B95)+1</f>
        <v>66</v>
      </c>
      <c r="D96" s="2" t="s">
        <v>22</v>
      </c>
      <c r="F96" s="48">
        <f>IFERROR('p.6-7'!H96/'p.6-7'!$F96-1,0)</f>
        <v>-9.470348183400179E-2</v>
      </c>
      <c r="G96" s="20"/>
      <c r="H96" s="48">
        <f>IFERROR('p.6-7'!J96/'p.6-7'!$F96-1,0)</f>
        <v>-9.4254489782839013E-2</v>
      </c>
      <c r="I96" s="20"/>
      <c r="J96" s="48">
        <f>IFERROR('p.6-7'!L96/'p.6-7'!$F96-1,0)</f>
        <v>-9.4258236281871355E-2</v>
      </c>
      <c r="K96" s="20"/>
      <c r="L96" s="48">
        <f>IFERROR('p.6-7'!N96/'p.6-7'!$F96-1,0)</f>
        <v>-9.4258232961358934E-2</v>
      </c>
      <c r="M96" s="20"/>
      <c r="N96" s="48">
        <f>IFERROR('p.6-7'!P96/'p.6-7'!$F96-1,0)</f>
        <v>-9.4259829629589009E-2</v>
      </c>
      <c r="P96" s="48">
        <f>IFERROR('p.6-7'!R96/'p.6-7'!$F96-1,0)</f>
        <v>-9.4259850450808313E-2</v>
      </c>
      <c r="Q96" s="20"/>
      <c r="R96" s="48">
        <f>IFERROR('p.6-7'!T96/'p.6-7'!$F96-1,0)</f>
        <v>-9.4259761694784894E-2</v>
      </c>
      <c r="S96" s="20"/>
    </row>
    <row r="97" spans="2:19" x14ac:dyDescent="0.2">
      <c r="B97" s="12"/>
      <c r="C97" s="2"/>
      <c r="G97" s="30"/>
      <c r="I97" s="30"/>
      <c r="K97" s="30"/>
      <c r="M97" s="30"/>
      <c r="Q97" s="30"/>
      <c r="S97" s="30"/>
    </row>
    <row r="98" spans="2:19" x14ac:dyDescent="0.2">
      <c r="B98" s="12">
        <f>MAX(B$11:B97)+1</f>
        <v>67</v>
      </c>
      <c r="C98" s="2"/>
      <c r="D98" s="31" t="s">
        <v>30</v>
      </c>
      <c r="F98" s="47">
        <f>IFERROR('p.6-7'!H98/'p.6-7'!$F98-1,0)</f>
        <v>-0.2582732568299948</v>
      </c>
      <c r="G98" s="24"/>
      <c r="H98" s="47">
        <f>IFERROR('p.6-7'!J98/'p.6-7'!$F98-1,0)</f>
        <v>-0.25842347361078899</v>
      </c>
      <c r="I98" s="24"/>
      <c r="J98" s="47">
        <f>IFERROR('p.6-7'!L98/'p.6-7'!$F98-1,0)</f>
        <v>-0.25825223695858168</v>
      </c>
      <c r="K98" s="24"/>
      <c r="L98" s="47">
        <f>IFERROR('p.6-7'!N98/'p.6-7'!$F98-1,0)</f>
        <v>-0.25825223668130526</v>
      </c>
      <c r="M98" s="24"/>
      <c r="N98" s="47">
        <f>IFERROR('p.6-7'!P98/'p.6-7'!$F98-1,0)</f>
        <v>-0.25825423188949137</v>
      </c>
      <c r="P98" s="47">
        <f>IFERROR('p.6-7'!R98/'p.6-7'!$F98-1,0)</f>
        <v>-0.25825567050980891</v>
      </c>
      <c r="Q98" s="24"/>
      <c r="R98" s="47">
        <f>IFERROR('p.6-7'!T98/'p.6-7'!$F98-1,0)</f>
        <v>-0.25825423188870822</v>
      </c>
      <c r="S98" s="24"/>
    </row>
    <row r="99" spans="2:19" x14ac:dyDescent="0.2">
      <c r="G99" s="30"/>
      <c r="I99" s="30"/>
      <c r="K99" s="30"/>
      <c r="M99" s="30"/>
      <c r="Q99" s="30"/>
      <c r="S99" s="30"/>
    </row>
    <row r="100" spans="2:19" ht="13.5" thickBot="1" x14ac:dyDescent="0.25">
      <c r="B100" s="12">
        <f>MAX(B$11:B99)+1</f>
        <v>68</v>
      </c>
      <c r="C100" s="2"/>
      <c r="D100" s="10" t="s">
        <v>23</v>
      </c>
      <c r="F100" s="49">
        <f>IFERROR('p.6-7'!H100/'p.6-7'!$F100-1,0)</f>
        <v>-1.0885752301855733E-3</v>
      </c>
      <c r="G100" s="20"/>
      <c r="H100" s="49">
        <f>IFERROR('p.6-7'!J100/'p.6-7'!$F100-1,0)</f>
        <v>-1.0882358154317151E-3</v>
      </c>
      <c r="I100" s="20"/>
      <c r="J100" s="49">
        <f>IFERROR('p.6-7'!L100/'p.6-7'!$F100-1,0)</f>
        <v>-1.0884249051078543E-3</v>
      </c>
      <c r="K100" s="20"/>
      <c r="L100" s="49">
        <f>IFERROR('p.6-7'!N100/'p.6-7'!$F100-1,0)</f>
        <v>-1.0884252994073362E-3</v>
      </c>
      <c r="M100" s="20"/>
      <c r="N100" s="49">
        <f>IFERROR('p.6-7'!P100/'p.6-7'!$F100-1,0)</f>
        <v>-1.0884729288013206E-3</v>
      </c>
      <c r="P100" s="49">
        <f>IFERROR('p.6-7'!R100/'p.6-7'!$F100-1,0)</f>
        <v>-1.0884588984491073E-3</v>
      </c>
      <c r="Q100" s="20"/>
      <c r="R100" s="49">
        <f>IFERROR('p.6-7'!T100/'p.6-7'!$F100-1,0)</f>
        <v>-1.0884337009139378E-3</v>
      </c>
      <c r="S100" s="20"/>
    </row>
    <row r="101" spans="2:19" ht="11.65" customHeight="1" thickTop="1" x14ac:dyDescent="0.2">
      <c r="E101" s="2"/>
      <c r="F101" s="3"/>
      <c r="G101" s="3"/>
      <c r="H101" s="3"/>
      <c r="I101" s="3"/>
      <c r="J101" s="3"/>
      <c r="K101" s="3"/>
      <c r="L101" s="3"/>
      <c r="M101" s="3"/>
      <c r="N101" s="3"/>
      <c r="P101" s="3"/>
      <c r="Q101" s="3"/>
      <c r="R101" s="3"/>
      <c r="S101" s="3"/>
    </row>
    <row r="102" spans="2:19" ht="11.65" customHeight="1" x14ac:dyDescent="0.2">
      <c r="B102" s="32"/>
      <c r="C102" s="2"/>
      <c r="D102" s="3"/>
      <c r="E102" s="3"/>
    </row>
    <row r="103" spans="2:19" ht="11.65" customHeight="1" x14ac:dyDescent="0.2">
      <c r="B103" s="32" t="s">
        <v>43</v>
      </c>
      <c r="C103" s="2"/>
      <c r="D103" s="3"/>
    </row>
    <row r="104" spans="2:19" x14ac:dyDescent="0.2">
      <c r="B104" s="56" t="s">
        <v>42</v>
      </c>
      <c r="D104" s="1" t="s">
        <v>140</v>
      </c>
    </row>
  </sheetData>
  <mergeCells count="2">
    <mergeCell ref="B2:R2"/>
    <mergeCell ref="B3:R3"/>
  </mergeCells>
  <pageMargins left="1.2" right="0.7" top="0.75" bottom="0.75" header="0.3" footer="0.3"/>
  <pageSetup scale="57" firstPageNumber="12" fitToHeight="2" orientation="landscape" blackAndWhite="1" useFirstPageNumber="1" r:id="rId1"/>
  <headerFooter alignWithMargins="0">
    <oddHeader xml:space="preserve">&amp;R&amp;"Arial,Regular"&amp;10Filed: 2025-02-28
EB-2025-0064
Phase 3 Exhibit 7
Tab 0
Schedule 1
Attachment 2
Page &amp;P of 21
</oddHeader>
  </headerFooter>
  <rowBreaks count="1" manualBreakCount="1">
    <brk id="62" min="1"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057D9-4ACC-4A89-8736-1665F615F37A}">
  <dimension ref="B2:S104"/>
  <sheetViews>
    <sheetView view="pageBreakPreview" topLeftCell="A68" zoomScaleNormal="70" zoomScaleSheetLayoutView="100" zoomScalePageLayoutView="80" workbookViewId="0"/>
  </sheetViews>
  <sheetFormatPr defaultRowHeight="12.75" x14ac:dyDescent="0.2"/>
  <cols>
    <col min="1" max="1" width="3.5703125" style="1" customWidth="1"/>
    <col min="2" max="2" width="4.7109375" style="6" customWidth="1"/>
    <col min="3" max="3" width="1.7109375" style="1" customWidth="1"/>
    <col min="4" max="4" width="29.7109375" style="1" customWidth="1"/>
    <col min="5" max="5" width="1.7109375" style="1" customWidth="1"/>
    <col min="6" max="6" width="14.7109375" style="1" customWidth="1"/>
    <col min="7" max="7" width="1.85546875" style="1" customWidth="1"/>
    <col min="8" max="8" width="14.7109375" style="1" customWidth="1"/>
    <col min="9" max="9" width="1.7109375" style="1" customWidth="1"/>
    <col min="10" max="10" width="14.7109375" style="1" customWidth="1"/>
    <col min="11" max="11" width="1.7109375" style="1" customWidth="1"/>
    <col min="12" max="12" width="14.7109375" style="1" customWidth="1"/>
    <col min="13" max="13" width="1.7109375" style="1" customWidth="1"/>
    <col min="14" max="14" width="15.28515625" style="1" customWidth="1"/>
    <col min="15" max="15" width="1.7109375" style="1" customWidth="1"/>
    <col min="16" max="16" width="14.7109375" style="1" customWidth="1"/>
    <col min="17" max="17" width="1.7109375" style="1" customWidth="1"/>
    <col min="18" max="18" width="14.7109375" style="1" customWidth="1"/>
    <col min="19" max="19" width="1.7109375" style="1" customWidth="1"/>
    <col min="20" max="201" width="8.85546875" style="1"/>
    <col min="202" max="202" width="4.5703125" style="1" customWidth="1"/>
    <col min="203" max="203" width="1" style="1" customWidth="1"/>
    <col min="204" max="204" width="18" style="1" customWidth="1"/>
    <col min="205" max="205" width="1.7109375" style="1" customWidth="1"/>
    <col min="206" max="206" width="12.5703125" style="1" customWidth="1"/>
    <col min="207" max="207" width="1.5703125" style="1" customWidth="1"/>
    <col min="208" max="208" width="9.5703125" style="1" customWidth="1"/>
    <col min="209" max="209" width="1.7109375" style="1" customWidth="1"/>
    <col min="210" max="210" width="11.7109375" style="1" customWidth="1"/>
    <col min="211" max="211" width="1.5703125" style="1" customWidth="1"/>
    <col min="212" max="212" width="10.28515625" style="1" customWidth="1"/>
    <col min="213" max="213" width="2" style="1" customWidth="1"/>
    <col min="214" max="214" width="9.5703125" style="1" customWidth="1"/>
    <col min="215" max="457" width="8.85546875" style="1"/>
    <col min="458" max="458" width="4.5703125" style="1" customWidth="1"/>
    <col min="459" max="459" width="1" style="1" customWidth="1"/>
    <col min="460" max="460" width="18" style="1" customWidth="1"/>
    <col min="461" max="461" width="1.7109375" style="1" customWidth="1"/>
    <col min="462" max="462" width="12.5703125" style="1" customWidth="1"/>
    <col min="463" max="463" width="1.5703125" style="1" customWidth="1"/>
    <col min="464" max="464" width="9.5703125" style="1" customWidth="1"/>
    <col min="465" max="465" width="1.7109375" style="1" customWidth="1"/>
    <col min="466" max="466" width="11.7109375" style="1" customWidth="1"/>
    <col min="467" max="467" width="1.5703125" style="1" customWidth="1"/>
    <col min="468" max="468" width="10.28515625" style="1" customWidth="1"/>
    <col min="469" max="469" width="2" style="1" customWidth="1"/>
    <col min="470" max="470" width="9.5703125" style="1" customWidth="1"/>
    <col min="471" max="713" width="8.85546875" style="1"/>
    <col min="714" max="714" width="4.5703125" style="1" customWidth="1"/>
    <col min="715" max="715" width="1" style="1" customWidth="1"/>
    <col min="716" max="716" width="18" style="1" customWidth="1"/>
    <col min="717" max="717" width="1.7109375" style="1" customWidth="1"/>
    <col min="718" max="718" width="12.5703125" style="1" customWidth="1"/>
    <col min="719" max="719" width="1.5703125" style="1" customWidth="1"/>
    <col min="720" max="720" width="9.5703125" style="1" customWidth="1"/>
    <col min="721" max="721" width="1.7109375" style="1" customWidth="1"/>
    <col min="722" max="722" width="11.7109375" style="1" customWidth="1"/>
    <col min="723" max="723" width="1.5703125" style="1" customWidth="1"/>
    <col min="724" max="724" width="10.28515625" style="1" customWidth="1"/>
    <col min="725" max="725" width="2" style="1" customWidth="1"/>
    <col min="726" max="726" width="9.5703125" style="1" customWidth="1"/>
    <col min="727" max="969" width="8.85546875" style="1"/>
    <col min="970" max="970" width="4.5703125" style="1" customWidth="1"/>
    <col min="971" max="971" width="1" style="1" customWidth="1"/>
    <col min="972" max="972" width="18" style="1" customWidth="1"/>
    <col min="973" max="973" width="1.7109375" style="1" customWidth="1"/>
    <col min="974" max="974" width="12.5703125" style="1" customWidth="1"/>
    <col min="975" max="975" width="1.5703125" style="1" customWidth="1"/>
    <col min="976" max="976" width="9.5703125" style="1" customWidth="1"/>
    <col min="977" max="977" width="1.7109375" style="1" customWidth="1"/>
    <col min="978" max="978" width="11.7109375" style="1" customWidth="1"/>
    <col min="979" max="979" width="1.5703125" style="1" customWidth="1"/>
    <col min="980" max="980" width="10.28515625" style="1" customWidth="1"/>
    <col min="981" max="981" width="2" style="1" customWidth="1"/>
    <col min="982" max="982" width="9.5703125" style="1" customWidth="1"/>
    <col min="983" max="1225" width="8.85546875" style="1"/>
    <col min="1226" max="1226" width="4.5703125" style="1" customWidth="1"/>
    <col min="1227" max="1227" width="1" style="1" customWidth="1"/>
    <col min="1228" max="1228" width="18" style="1" customWidth="1"/>
    <col min="1229" max="1229" width="1.7109375" style="1" customWidth="1"/>
    <col min="1230" max="1230" width="12.5703125" style="1" customWidth="1"/>
    <col min="1231" max="1231" width="1.5703125" style="1" customWidth="1"/>
    <col min="1232" max="1232" width="9.5703125" style="1" customWidth="1"/>
    <col min="1233" max="1233" width="1.7109375" style="1" customWidth="1"/>
    <col min="1234" max="1234" width="11.7109375" style="1" customWidth="1"/>
    <col min="1235" max="1235" width="1.5703125" style="1" customWidth="1"/>
    <col min="1236" max="1236" width="10.28515625" style="1" customWidth="1"/>
    <col min="1237" max="1237" width="2" style="1" customWidth="1"/>
    <col min="1238" max="1238" width="9.5703125" style="1" customWidth="1"/>
    <col min="1239" max="1481" width="8.85546875" style="1"/>
    <col min="1482" max="1482" width="4.5703125" style="1" customWidth="1"/>
    <col min="1483" max="1483" width="1" style="1" customWidth="1"/>
    <col min="1484" max="1484" width="18" style="1" customWidth="1"/>
    <col min="1485" max="1485" width="1.7109375" style="1" customWidth="1"/>
    <col min="1486" max="1486" width="12.5703125" style="1" customWidth="1"/>
    <col min="1487" max="1487" width="1.5703125" style="1" customWidth="1"/>
    <col min="1488" max="1488" width="9.5703125" style="1" customWidth="1"/>
    <col min="1489" max="1489" width="1.7109375" style="1" customWidth="1"/>
    <col min="1490" max="1490" width="11.7109375" style="1" customWidth="1"/>
    <col min="1491" max="1491" width="1.5703125" style="1" customWidth="1"/>
    <col min="1492" max="1492" width="10.28515625" style="1" customWidth="1"/>
    <col min="1493" max="1493" width="2" style="1" customWidth="1"/>
    <col min="1494" max="1494" width="9.5703125" style="1" customWidth="1"/>
    <col min="1495" max="1737" width="8.85546875" style="1"/>
    <col min="1738" max="1738" width="4.5703125" style="1" customWidth="1"/>
    <col min="1739" max="1739" width="1" style="1" customWidth="1"/>
    <col min="1740" max="1740" width="18" style="1" customWidth="1"/>
    <col min="1741" max="1741" width="1.7109375" style="1" customWidth="1"/>
    <col min="1742" max="1742" width="12.5703125" style="1" customWidth="1"/>
    <col min="1743" max="1743" width="1.5703125" style="1" customWidth="1"/>
    <col min="1744" max="1744" width="9.5703125" style="1" customWidth="1"/>
    <col min="1745" max="1745" width="1.7109375" style="1" customWidth="1"/>
    <col min="1746" max="1746" width="11.7109375" style="1" customWidth="1"/>
    <col min="1747" max="1747" width="1.5703125" style="1" customWidth="1"/>
    <col min="1748" max="1748" width="10.28515625" style="1" customWidth="1"/>
    <col min="1749" max="1749" width="2" style="1" customWidth="1"/>
    <col min="1750" max="1750" width="9.5703125" style="1" customWidth="1"/>
    <col min="1751" max="1993" width="8.85546875" style="1"/>
    <col min="1994" max="1994" width="4.5703125" style="1" customWidth="1"/>
    <col min="1995" max="1995" width="1" style="1" customWidth="1"/>
    <col min="1996" max="1996" width="18" style="1" customWidth="1"/>
    <col min="1997" max="1997" width="1.7109375" style="1" customWidth="1"/>
    <col min="1998" max="1998" width="12.5703125" style="1" customWidth="1"/>
    <col min="1999" max="1999" width="1.5703125" style="1" customWidth="1"/>
    <col min="2000" max="2000" width="9.5703125" style="1" customWidth="1"/>
    <col min="2001" max="2001" width="1.7109375" style="1" customWidth="1"/>
    <col min="2002" max="2002" width="11.7109375" style="1" customWidth="1"/>
    <col min="2003" max="2003" width="1.5703125" style="1" customWidth="1"/>
    <col min="2004" max="2004" width="10.28515625" style="1" customWidth="1"/>
    <col min="2005" max="2005" width="2" style="1" customWidth="1"/>
    <col min="2006" max="2006" width="9.5703125" style="1" customWidth="1"/>
    <col min="2007" max="2249" width="8.85546875" style="1"/>
    <col min="2250" max="2250" width="4.5703125" style="1" customWidth="1"/>
    <col min="2251" max="2251" width="1" style="1" customWidth="1"/>
    <col min="2252" max="2252" width="18" style="1" customWidth="1"/>
    <col min="2253" max="2253" width="1.7109375" style="1" customWidth="1"/>
    <col min="2254" max="2254" width="12.5703125" style="1" customWidth="1"/>
    <col min="2255" max="2255" width="1.5703125" style="1" customWidth="1"/>
    <col min="2256" max="2256" width="9.5703125" style="1" customWidth="1"/>
    <col min="2257" max="2257" width="1.7109375" style="1" customWidth="1"/>
    <col min="2258" max="2258" width="11.7109375" style="1" customWidth="1"/>
    <col min="2259" max="2259" width="1.5703125" style="1" customWidth="1"/>
    <col min="2260" max="2260" width="10.28515625" style="1" customWidth="1"/>
    <col min="2261" max="2261" width="2" style="1" customWidth="1"/>
    <col min="2262" max="2262" width="9.5703125" style="1" customWidth="1"/>
    <col min="2263" max="2505" width="8.85546875" style="1"/>
    <col min="2506" max="2506" width="4.5703125" style="1" customWidth="1"/>
    <col min="2507" max="2507" width="1" style="1" customWidth="1"/>
    <col min="2508" max="2508" width="18" style="1" customWidth="1"/>
    <col min="2509" max="2509" width="1.7109375" style="1" customWidth="1"/>
    <col min="2510" max="2510" width="12.5703125" style="1" customWidth="1"/>
    <col min="2511" max="2511" width="1.5703125" style="1" customWidth="1"/>
    <col min="2512" max="2512" width="9.5703125" style="1" customWidth="1"/>
    <col min="2513" max="2513" width="1.7109375" style="1" customWidth="1"/>
    <col min="2514" max="2514" width="11.7109375" style="1" customWidth="1"/>
    <col min="2515" max="2515" width="1.5703125" style="1" customWidth="1"/>
    <col min="2516" max="2516" width="10.28515625" style="1" customWidth="1"/>
    <col min="2517" max="2517" width="2" style="1" customWidth="1"/>
    <col min="2518" max="2518" width="9.5703125" style="1" customWidth="1"/>
    <col min="2519" max="2761" width="8.85546875" style="1"/>
    <col min="2762" max="2762" width="4.5703125" style="1" customWidth="1"/>
    <col min="2763" max="2763" width="1" style="1" customWidth="1"/>
    <col min="2764" max="2764" width="18" style="1" customWidth="1"/>
    <col min="2765" max="2765" width="1.7109375" style="1" customWidth="1"/>
    <col min="2766" max="2766" width="12.5703125" style="1" customWidth="1"/>
    <col min="2767" max="2767" width="1.5703125" style="1" customWidth="1"/>
    <col min="2768" max="2768" width="9.5703125" style="1" customWidth="1"/>
    <col min="2769" max="2769" width="1.7109375" style="1" customWidth="1"/>
    <col min="2770" max="2770" width="11.7109375" style="1" customWidth="1"/>
    <col min="2771" max="2771" width="1.5703125" style="1" customWidth="1"/>
    <col min="2772" max="2772" width="10.28515625" style="1" customWidth="1"/>
    <col min="2773" max="2773" width="2" style="1" customWidth="1"/>
    <col min="2774" max="2774" width="9.5703125" style="1" customWidth="1"/>
    <col min="2775" max="3017" width="8.85546875" style="1"/>
    <col min="3018" max="3018" width="4.5703125" style="1" customWidth="1"/>
    <col min="3019" max="3019" width="1" style="1" customWidth="1"/>
    <col min="3020" max="3020" width="18" style="1" customWidth="1"/>
    <col min="3021" max="3021" width="1.7109375" style="1" customWidth="1"/>
    <col min="3022" max="3022" width="12.5703125" style="1" customWidth="1"/>
    <col min="3023" max="3023" width="1.5703125" style="1" customWidth="1"/>
    <col min="3024" max="3024" width="9.5703125" style="1" customWidth="1"/>
    <col min="3025" max="3025" width="1.7109375" style="1" customWidth="1"/>
    <col min="3026" max="3026" width="11.7109375" style="1" customWidth="1"/>
    <col min="3027" max="3027" width="1.5703125" style="1" customWidth="1"/>
    <col min="3028" max="3028" width="10.28515625" style="1" customWidth="1"/>
    <col min="3029" max="3029" width="2" style="1" customWidth="1"/>
    <col min="3030" max="3030" width="9.5703125" style="1" customWidth="1"/>
    <col min="3031" max="3273" width="8.85546875" style="1"/>
    <col min="3274" max="3274" width="4.5703125" style="1" customWidth="1"/>
    <col min="3275" max="3275" width="1" style="1" customWidth="1"/>
    <col min="3276" max="3276" width="18" style="1" customWidth="1"/>
    <col min="3277" max="3277" width="1.7109375" style="1" customWidth="1"/>
    <col min="3278" max="3278" width="12.5703125" style="1" customWidth="1"/>
    <col min="3279" max="3279" width="1.5703125" style="1" customWidth="1"/>
    <col min="3280" max="3280" width="9.5703125" style="1" customWidth="1"/>
    <col min="3281" max="3281" width="1.7109375" style="1" customWidth="1"/>
    <col min="3282" max="3282" width="11.7109375" style="1" customWidth="1"/>
    <col min="3283" max="3283" width="1.5703125" style="1" customWidth="1"/>
    <col min="3284" max="3284" width="10.28515625" style="1" customWidth="1"/>
    <col min="3285" max="3285" width="2" style="1" customWidth="1"/>
    <col min="3286" max="3286" width="9.5703125" style="1" customWidth="1"/>
    <col min="3287" max="3529" width="8.85546875" style="1"/>
    <col min="3530" max="3530" width="4.5703125" style="1" customWidth="1"/>
    <col min="3531" max="3531" width="1" style="1" customWidth="1"/>
    <col min="3532" max="3532" width="18" style="1" customWidth="1"/>
    <col min="3533" max="3533" width="1.7109375" style="1" customWidth="1"/>
    <col min="3534" max="3534" width="12.5703125" style="1" customWidth="1"/>
    <col min="3535" max="3535" width="1.5703125" style="1" customWidth="1"/>
    <col min="3536" max="3536" width="9.5703125" style="1" customWidth="1"/>
    <col min="3537" max="3537" width="1.7109375" style="1" customWidth="1"/>
    <col min="3538" max="3538" width="11.7109375" style="1" customWidth="1"/>
    <col min="3539" max="3539" width="1.5703125" style="1" customWidth="1"/>
    <col min="3540" max="3540" width="10.28515625" style="1" customWidth="1"/>
    <col min="3541" max="3541" width="2" style="1" customWidth="1"/>
    <col min="3542" max="3542" width="9.5703125" style="1" customWidth="1"/>
    <col min="3543" max="3785" width="8.85546875" style="1"/>
    <col min="3786" max="3786" width="4.5703125" style="1" customWidth="1"/>
    <col min="3787" max="3787" width="1" style="1" customWidth="1"/>
    <col min="3788" max="3788" width="18" style="1" customWidth="1"/>
    <col min="3789" max="3789" width="1.7109375" style="1" customWidth="1"/>
    <col min="3790" max="3790" width="12.5703125" style="1" customWidth="1"/>
    <col min="3791" max="3791" width="1.5703125" style="1" customWidth="1"/>
    <col min="3792" max="3792" width="9.5703125" style="1" customWidth="1"/>
    <col min="3793" max="3793" width="1.7109375" style="1" customWidth="1"/>
    <col min="3794" max="3794" width="11.7109375" style="1" customWidth="1"/>
    <col min="3795" max="3795" width="1.5703125" style="1" customWidth="1"/>
    <col min="3796" max="3796" width="10.28515625" style="1" customWidth="1"/>
    <col min="3797" max="3797" width="2" style="1" customWidth="1"/>
    <col min="3798" max="3798" width="9.5703125" style="1" customWidth="1"/>
    <col min="3799" max="4041" width="8.85546875" style="1"/>
    <col min="4042" max="4042" width="4.5703125" style="1" customWidth="1"/>
    <col min="4043" max="4043" width="1" style="1" customWidth="1"/>
    <col min="4044" max="4044" width="18" style="1" customWidth="1"/>
    <col min="4045" max="4045" width="1.7109375" style="1" customWidth="1"/>
    <col min="4046" max="4046" width="12.5703125" style="1" customWidth="1"/>
    <col min="4047" max="4047" width="1.5703125" style="1" customWidth="1"/>
    <col min="4048" max="4048" width="9.5703125" style="1" customWidth="1"/>
    <col min="4049" max="4049" width="1.7109375" style="1" customWidth="1"/>
    <col min="4050" max="4050" width="11.7109375" style="1" customWidth="1"/>
    <col min="4051" max="4051" width="1.5703125" style="1" customWidth="1"/>
    <col min="4052" max="4052" width="10.28515625" style="1" customWidth="1"/>
    <col min="4053" max="4053" width="2" style="1" customWidth="1"/>
    <col min="4054" max="4054" width="9.5703125" style="1" customWidth="1"/>
    <col min="4055" max="4297" width="8.85546875" style="1"/>
    <col min="4298" max="4298" width="4.5703125" style="1" customWidth="1"/>
    <col min="4299" max="4299" width="1" style="1" customWidth="1"/>
    <col min="4300" max="4300" width="18" style="1" customWidth="1"/>
    <col min="4301" max="4301" width="1.7109375" style="1" customWidth="1"/>
    <col min="4302" max="4302" width="12.5703125" style="1" customWidth="1"/>
    <col min="4303" max="4303" width="1.5703125" style="1" customWidth="1"/>
    <col min="4304" max="4304" width="9.5703125" style="1" customWidth="1"/>
    <col min="4305" max="4305" width="1.7109375" style="1" customWidth="1"/>
    <col min="4306" max="4306" width="11.7109375" style="1" customWidth="1"/>
    <col min="4307" max="4307" width="1.5703125" style="1" customWidth="1"/>
    <col min="4308" max="4308" width="10.28515625" style="1" customWidth="1"/>
    <col min="4309" max="4309" width="2" style="1" customWidth="1"/>
    <col min="4310" max="4310" width="9.5703125" style="1" customWidth="1"/>
    <col min="4311" max="4553" width="8.85546875" style="1"/>
    <col min="4554" max="4554" width="4.5703125" style="1" customWidth="1"/>
    <col min="4555" max="4555" width="1" style="1" customWidth="1"/>
    <col min="4556" max="4556" width="18" style="1" customWidth="1"/>
    <col min="4557" max="4557" width="1.7109375" style="1" customWidth="1"/>
    <col min="4558" max="4558" width="12.5703125" style="1" customWidth="1"/>
    <col min="4559" max="4559" width="1.5703125" style="1" customWidth="1"/>
    <col min="4560" max="4560" width="9.5703125" style="1" customWidth="1"/>
    <col min="4561" max="4561" width="1.7109375" style="1" customWidth="1"/>
    <col min="4562" max="4562" width="11.7109375" style="1" customWidth="1"/>
    <col min="4563" max="4563" width="1.5703125" style="1" customWidth="1"/>
    <col min="4564" max="4564" width="10.28515625" style="1" customWidth="1"/>
    <col min="4565" max="4565" width="2" style="1" customWidth="1"/>
    <col min="4566" max="4566" width="9.5703125" style="1" customWidth="1"/>
    <col min="4567" max="4809" width="8.85546875" style="1"/>
    <col min="4810" max="4810" width="4.5703125" style="1" customWidth="1"/>
    <col min="4811" max="4811" width="1" style="1" customWidth="1"/>
    <col min="4812" max="4812" width="18" style="1" customWidth="1"/>
    <col min="4813" max="4813" width="1.7109375" style="1" customWidth="1"/>
    <col min="4814" max="4814" width="12.5703125" style="1" customWidth="1"/>
    <col min="4815" max="4815" width="1.5703125" style="1" customWidth="1"/>
    <col min="4816" max="4816" width="9.5703125" style="1" customWidth="1"/>
    <col min="4817" max="4817" width="1.7109375" style="1" customWidth="1"/>
    <col min="4818" max="4818" width="11.7109375" style="1" customWidth="1"/>
    <col min="4819" max="4819" width="1.5703125" style="1" customWidth="1"/>
    <col min="4820" max="4820" width="10.28515625" style="1" customWidth="1"/>
    <col min="4821" max="4821" width="2" style="1" customWidth="1"/>
    <col min="4822" max="4822" width="9.5703125" style="1" customWidth="1"/>
    <col min="4823" max="5065" width="8.85546875" style="1"/>
    <col min="5066" max="5066" width="4.5703125" style="1" customWidth="1"/>
    <col min="5067" max="5067" width="1" style="1" customWidth="1"/>
    <col min="5068" max="5068" width="18" style="1" customWidth="1"/>
    <col min="5069" max="5069" width="1.7109375" style="1" customWidth="1"/>
    <col min="5070" max="5070" width="12.5703125" style="1" customWidth="1"/>
    <col min="5071" max="5071" width="1.5703125" style="1" customWidth="1"/>
    <col min="5072" max="5072" width="9.5703125" style="1" customWidth="1"/>
    <col min="5073" max="5073" width="1.7109375" style="1" customWidth="1"/>
    <col min="5074" max="5074" width="11.7109375" style="1" customWidth="1"/>
    <col min="5075" max="5075" width="1.5703125" style="1" customWidth="1"/>
    <col min="5076" max="5076" width="10.28515625" style="1" customWidth="1"/>
    <col min="5077" max="5077" width="2" style="1" customWidth="1"/>
    <col min="5078" max="5078" width="9.5703125" style="1" customWidth="1"/>
    <col min="5079" max="5321" width="8.85546875" style="1"/>
    <col min="5322" max="5322" width="4.5703125" style="1" customWidth="1"/>
    <col min="5323" max="5323" width="1" style="1" customWidth="1"/>
    <col min="5324" max="5324" width="18" style="1" customWidth="1"/>
    <col min="5325" max="5325" width="1.7109375" style="1" customWidth="1"/>
    <col min="5326" max="5326" width="12.5703125" style="1" customWidth="1"/>
    <col min="5327" max="5327" width="1.5703125" style="1" customWidth="1"/>
    <col min="5328" max="5328" width="9.5703125" style="1" customWidth="1"/>
    <col min="5329" max="5329" width="1.7109375" style="1" customWidth="1"/>
    <col min="5330" max="5330" width="11.7109375" style="1" customWidth="1"/>
    <col min="5331" max="5331" width="1.5703125" style="1" customWidth="1"/>
    <col min="5332" max="5332" width="10.28515625" style="1" customWidth="1"/>
    <col min="5333" max="5333" width="2" style="1" customWidth="1"/>
    <col min="5334" max="5334" width="9.5703125" style="1" customWidth="1"/>
    <col min="5335" max="5577" width="8.85546875" style="1"/>
    <col min="5578" max="5578" width="4.5703125" style="1" customWidth="1"/>
    <col min="5579" max="5579" width="1" style="1" customWidth="1"/>
    <col min="5580" max="5580" width="18" style="1" customWidth="1"/>
    <col min="5581" max="5581" width="1.7109375" style="1" customWidth="1"/>
    <col min="5582" max="5582" width="12.5703125" style="1" customWidth="1"/>
    <col min="5583" max="5583" width="1.5703125" style="1" customWidth="1"/>
    <col min="5584" max="5584" width="9.5703125" style="1" customWidth="1"/>
    <col min="5585" max="5585" width="1.7109375" style="1" customWidth="1"/>
    <col min="5586" max="5586" width="11.7109375" style="1" customWidth="1"/>
    <col min="5587" max="5587" width="1.5703125" style="1" customWidth="1"/>
    <col min="5588" max="5588" width="10.28515625" style="1" customWidth="1"/>
    <col min="5589" max="5589" width="2" style="1" customWidth="1"/>
    <col min="5590" max="5590" width="9.5703125" style="1" customWidth="1"/>
    <col min="5591" max="5833" width="8.85546875" style="1"/>
    <col min="5834" max="5834" width="4.5703125" style="1" customWidth="1"/>
    <col min="5835" max="5835" width="1" style="1" customWidth="1"/>
    <col min="5836" max="5836" width="18" style="1" customWidth="1"/>
    <col min="5837" max="5837" width="1.7109375" style="1" customWidth="1"/>
    <col min="5838" max="5838" width="12.5703125" style="1" customWidth="1"/>
    <col min="5839" max="5839" width="1.5703125" style="1" customWidth="1"/>
    <col min="5840" max="5840" width="9.5703125" style="1" customWidth="1"/>
    <col min="5841" max="5841" width="1.7109375" style="1" customWidth="1"/>
    <col min="5842" max="5842" width="11.7109375" style="1" customWidth="1"/>
    <col min="5843" max="5843" width="1.5703125" style="1" customWidth="1"/>
    <col min="5844" max="5844" width="10.28515625" style="1" customWidth="1"/>
    <col min="5845" max="5845" width="2" style="1" customWidth="1"/>
    <col min="5846" max="5846" width="9.5703125" style="1" customWidth="1"/>
    <col min="5847" max="6089" width="8.85546875" style="1"/>
    <col min="6090" max="6090" width="4.5703125" style="1" customWidth="1"/>
    <col min="6091" max="6091" width="1" style="1" customWidth="1"/>
    <col min="6092" max="6092" width="18" style="1" customWidth="1"/>
    <col min="6093" max="6093" width="1.7109375" style="1" customWidth="1"/>
    <col min="6094" max="6094" width="12.5703125" style="1" customWidth="1"/>
    <col min="6095" max="6095" width="1.5703125" style="1" customWidth="1"/>
    <col min="6096" max="6096" width="9.5703125" style="1" customWidth="1"/>
    <col min="6097" max="6097" width="1.7109375" style="1" customWidth="1"/>
    <col min="6098" max="6098" width="11.7109375" style="1" customWidth="1"/>
    <col min="6099" max="6099" width="1.5703125" style="1" customWidth="1"/>
    <col min="6100" max="6100" width="10.28515625" style="1" customWidth="1"/>
    <col min="6101" max="6101" width="2" style="1" customWidth="1"/>
    <col min="6102" max="6102" width="9.5703125" style="1" customWidth="1"/>
    <col min="6103" max="6345" width="8.85546875" style="1"/>
    <col min="6346" max="6346" width="4.5703125" style="1" customWidth="1"/>
    <col min="6347" max="6347" width="1" style="1" customWidth="1"/>
    <col min="6348" max="6348" width="18" style="1" customWidth="1"/>
    <col min="6349" max="6349" width="1.7109375" style="1" customWidth="1"/>
    <col min="6350" max="6350" width="12.5703125" style="1" customWidth="1"/>
    <col min="6351" max="6351" width="1.5703125" style="1" customWidth="1"/>
    <col min="6352" max="6352" width="9.5703125" style="1" customWidth="1"/>
    <col min="6353" max="6353" width="1.7109375" style="1" customWidth="1"/>
    <col min="6354" max="6354" width="11.7109375" style="1" customWidth="1"/>
    <col min="6355" max="6355" width="1.5703125" style="1" customWidth="1"/>
    <col min="6356" max="6356" width="10.28515625" style="1" customWidth="1"/>
    <col min="6357" max="6357" width="2" style="1" customWidth="1"/>
    <col min="6358" max="6358" width="9.5703125" style="1" customWidth="1"/>
    <col min="6359" max="6601" width="8.85546875" style="1"/>
    <col min="6602" max="6602" width="4.5703125" style="1" customWidth="1"/>
    <col min="6603" max="6603" width="1" style="1" customWidth="1"/>
    <col min="6604" max="6604" width="18" style="1" customWidth="1"/>
    <col min="6605" max="6605" width="1.7109375" style="1" customWidth="1"/>
    <col min="6606" max="6606" width="12.5703125" style="1" customWidth="1"/>
    <col min="6607" max="6607" width="1.5703125" style="1" customWidth="1"/>
    <col min="6608" max="6608" width="9.5703125" style="1" customWidth="1"/>
    <col min="6609" max="6609" width="1.7109375" style="1" customWidth="1"/>
    <col min="6610" max="6610" width="11.7109375" style="1" customWidth="1"/>
    <col min="6611" max="6611" width="1.5703125" style="1" customWidth="1"/>
    <col min="6612" max="6612" width="10.28515625" style="1" customWidth="1"/>
    <col min="6613" max="6613" width="2" style="1" customWidth="1"/>
    <col min="6614" max="6614" width="9.5703125" style="1" customWidth="1"/>
    <col min="6615" max="6857" width="8.85546875" style="1"/>
    <col min="6858" max="6858" width="4.5703125" style="1" customWidth="1"/>
    <col min="6859" max="6859" width="1" style="1" customWidth="1"/>
    <col min="6860" max="6860" width="18" style="1" customWidth="1"/>
    <col min="6861" max="6861" width="1.7109375" style="1" customWidth="1"/>
    <col min="6862" max="6862" width="12.5703125" style="1" customWidth="1"/>
    <col min="6863" max="6863" width="1.5703125" style="1" customWidth="1"/>
    <col min="6864" max="6864" width="9.5703125" style="1" customWidth="1"/>
    <col min="6865" max="6865" width="1.7109375" style="1" customWidth="1"/>
    <col min="6866" max="6866" width="11.7109375" style="1" customWidth="1"/>
    <col min="6867" max="6867" width="1.5703125" style="1" customWidth="1"/>
    <col min="6868" max="6868" width="10.28515625" style="1" customWidth="1"/>
    <col min="6869" max="6869" width="2" style="1" customWidth="1"/>
    <col min="6870" max="6870" width="9.5703125" style="1" customWidth="1"/>
    <col min="6871" max="7113" width="8.85546875" style="1"/>
    <col min="7114" max="7114" width="4.5703125" style="1" customWidth="1"/>
    <col min="7115" max="7115" width="1" style="1" customWidth="1"/>
    <col min="7116" max="7116" width="18" style="1" customWidth="1"/>
    <col min="7117" max="7117" width="1.7109375" style="1" customWidth="1"/>
    <col min="7118" max="7118" width="12.5703125" style="1" customWidth="1"/>
    <col min="7119" max="7119" width="1.5703125" style="1" customWidth="1"/>
    <col min="7120" max="7120" width="9.5703125" style="1" customWidth="1"/>
    <col min="7121" max="7121" width="1.7109375" style="1" customWidth="1"/>
    <col min="7122" max="7122" width="11.7109375" style="1" customWidth="1"/>
    <col min="7123" max="7123" width="1.5703125" style="1" customWidth="1"/>
    <col min="7124" max="7124" width="10.28515625" style="1" customWidth="1"/>
    <col min="7125" max="7125" width="2" style="1" customWidth="1"/>
    <col min="7126" max="7126" width="9.5703125" style="1" customWidth="1"/>
    <col min="7127" max="7369" width="8.85546875" style="1"/>
    <col min="7370" max="7370" width="4.5703125" style="1" customWidth="1"/>
    <col min="7371" max="7371" width="1" style="1" customWidth="1"/>
    <col min="7372" max="7372" width="18" style="1" customWidth="1"/>
    <col min="7373" max="7373" width="1.7109375" style="1" customWidth="1"/>
    <col min="7374" max="7374" width="12.5703125" style="1" customWidth="1"/>
    <col min="7375" max="7375" width="1.5703125" style="1" customWidth="1"/>
    <col min="7376" max="7376" width="9.5703125" style="1" customWidth="1"/>
    <col min="7377" max="7377" width="1.7109375" style="1" customWidth="1"/>
    <col min="7378" max="7378" width="11.7109375" style="1" customWidth="1"/>
    <col min="7379" max="7379" width="1.5703125" style="1" customWidth="1"/>
    <col min="7380" max="7380" width="10.28515625" style="1" customWidth="1"/>
    <col min="7381" max="7381" width="2" style="1" customWidth="1"/>
    <col min="7382" max="7382" width="9.5703125" style="1" customWidth="1"/>
    <col min="7383" max="7625" width="8.85546875" style="1"/>
    <col min="7626" max="7626" width="4.5703125" style="1" customWidth="1"/>
    <col min="7627" max="7627" width="1" style="1" customWidth="1"/>
    <col min="7628" max="7628" width="18" style="1" customWidth="1"/>
    <col min="7629" max="7629" width="1.7109375" style="1" customWidth="1"/>
    <col min="7630" max="7630" width="12.5703125" style="1" customWidth="1"/>
    <col min="7631" max="7631" width="1.5703125" style="1" customWidth="1"/>
    <col min="7632" max="7632" width="9.5703125" style="1" customWidth="1"/>
    <col min="7633" max="7633" width="1.7109375" style="1" customWidth="1"/>
    <col min="7634" max="7634" width="11.7109375" style="1" customWidth="1"/>
    <col min="7635" max="7635" width="1.5703125" style="1" customWidth="1"/>
    <col min="7636" max="7636" width="10.28515625" style="1" customWidth="1"/>
    <col min="7637" max="7637" width="2" style="1" customWidth="1"/>
    <col min="7638" max="7638" width="9.5703125" style="1" customWidth="1"/>
    <col min="7639" max="7881" width="8.85546875" style="1"/>
    <col min="7882" max="7882" width="4.5703125" style="1" customWidth="1"/>
    <col min="7883" max="7883" width="1" style="1" customWidth="1"/>
    <col min="7884" max="7884" width="18" style="1" customWidth="1"/>
    <col min="7885" max="7885" width="1.7109375" style="1" customWidth="1"/>
    <col min="7886" max="7886" width="12.5703125" style="1" customWidth="1"/>
    <col min="7887" max="7887" width="1.5703125" style="1" customWidth="1"/>
    <col min="7888" max="7888" width="9.5703125" style="1" customWidth="1"/>
    <col min="7889" max="7889" width="1.7109375" style="1" customWidth="1"/>
    <col min="7890" max="7890" width="11.7109375" style="1" customWidth="1"/>
    <col min="7891" max="7891" width="1.5703125" style="1" customWidth="1"/>
    <col min="7892" max="7892" width="10.28515625" style="1" customWidth="1"/>
    <col min="7893" max="7893" width="2" style="1" customWidth="1"/>
    <col min="7894" max="7894" width="9.5703125" style="1" customWidth="1"/>
    <col min="7895" max="8137" width="8.85546875" style="1"/>
    <col min="8138" max="8138" width="4.5703125" style="1" customWidth="1"/>
    <col min="8139" max="8139" width="1" style="1" customWidth="1"/>
    <col min="8140" max="8140" width="18" style="1" customWidth="1"/>
    <col min="8141" max="8141" width="1.7109375" style="1" customWidth="1"/>
    <col min="8142" max="8142" width="12.5703125" style="1" customWidth="1"/>
    <col min="8143" max="8143" width="1.5703125" style="1" customWidth="1"/>
    <col min="8144" max="8144" width="9.5703125" style="1" customWidth="1"/>
    <col min="8145" max="8145" width="1.7109375" style="1" customWidth="1"/>
    <col min="8146" max="8146" width="11.7109375" style="1" customWidth="1"/>
    <col min="8147" max="8147" width="1.5703125" style="1" customWidth="1"/>
    <col min="8148" max="8148" width="10.28515625" style="1" customWidth="1"/>
    <col min="8149" max="8149" width="2" style="1" customWidth="1"/>
    <col min="8150" max="8150" width="9.5703125" style="1" customWidth="1"/>
    <col min="8151" max="8393" width="8.85546875" style="1"/>
    <col min="8394" max="8394" width="4.5703125" style="1" customWidth="1"/>
    <col min="8395" max="8395" width="1" style="1" customWidth="1"/>
    <col min="8396" max="8396" width="18" style="1" customWidth="1"/>
    <col min="8397" max="8397" width="1.7109375" style="1" customWidth="1"/>
    <col min="8398" max="8398" width="12.5703125" style="1" customWidth="1"/>
    <col min="8399" max="8399" width="1.5703125" style="1" customWidth="1"/>
    <col min="8400" max="8400" width="9.5703125" style="1" customWidth="1"/>
    <col min="8401" max="8401" width="1.7109375" style="1" customWidth="1"/>
    <col min="8402" max="8402" width="11.7109375" style="1" customWidth="1"/>
    <col min="8403" max="8403" width="1.5703125" style="1" customWidth="1"/>
    <col min="8404" max="8404" width="10.28515625" style="1" customWidth="1"/>
    <col min="8405" max="8405" width="2" style="1" customWidth="1"/>
    <col min="8406" max="8406" width="9.5703125" style="1" customWidth="1"/>
    <col min="8407" max="8649" width="8.85546875" style="1"/>
    <col min="8650" max="8650" width="4.5703125" style="1" customWidth="1"/>
    <col min="8651" max="8651" width="1" style="1" customWidth="1"/>
    <col min="8652" max="8652" width="18" style="1" customWidth="1"/>
    <col min="8653" max="8653" width="1.7109375" style="1" customWidth="1"/>
    <col min="8654" max="8654" width="12.5703125" style="1" customWidth="1"/>
    <col min="8655" max="8655" width="1.5703125" style="1" customWidth="1"/>
    <col min="8656" max="8656" width="9.5703125" style="1" customWidth="1"/>
    <col min="8657" max="8657" width="1.7109375" style="1" customWidth="1"/>
    <col min="8658" max="8658" width="11.7109375" style="1" customWidth="1"/>
    <col min="8659" max="8659" width="1.5703125" style="1" customWidth="1"/>
    <col min="8660" max="8660" width="10.28515625" style="1" customWidth="1"/>
    <col min="8661" max="8661" width="2" style="1" customWidth="1"/>
    <col min="8662" max="8662" width="9.5703125" style="1" customWidth="1"/>
    <col min="8663" max="8905" width="8.85546875" style="1"/>
    <col min="8906" max="8906" width="4.5703125" style="1" customWidth="1"/>
    <col min="8907" max="8907" width="1" style="1" customWidth="1"/>
    <col min="8908" max="8908" width="18" style="1" customWidth="1"/>
    <col min="8909" max="8909" width="1.7109375" style="1" customWidth="1"/>
    <col min="8910" max="8910" width="12.5703125" style="1" customWidth="1"/>
    <col min="8911" max="8911" width="1.5703125" style="1" customWidth="1"/>
    <col min="8912" max="8912" width="9.5703125" style="1" customWidth="1"/>
    <col min="8913" max="8913" width="1.7109375" style="1" customWidth="1"/>
    <col min="8914" max="8914" width="11.7109375" style="1" customWidth="1"/>
    <col min="8915" max="8915" width="1.5703125" style="1" customWidth="1"/>
    <col min="8916" max="8916" width="10.28515625" style="1" customWidth="1"/>
    <col min="8917" max="8917" width="2" style="1" customWidth="1"/>
    <col min="8918" max="8918" width="9.5703125" style="1" customWidth="1"/>
    <col min="8919" max="9161" width="8.85546875" style="1"/>
    <col min="9162" max="9162" width="4.5703125" style="1" customWidth="1"/>
    <col min="9163" max="9163" width="1" style="1" customWidth="1"/>
    <col min="9164" max="9164" width="18" style="1" customWidth="1"/>
    <col min="9165" max="9165" width="1.7109375" style="1" customWidth="1"/>
    <col min="9166" max="9166" width="12.5703125" style="1" customWidth="1"/>
    <col min="9167" max="9167" width="1.5703125" style="1" customWidth="1"/>
    <col min="9168" max="9168" width="9.5703125" style="1" customWidth="1"/>
    <col min="9169" max="9169" width="1.7109375" style="1" customWidth="1"/>
    <col min="9170" max="9170" width="11.7109375" style="1" customWidth="1"/>
    <col min="9171" max="9171" width="1.5703125" style="1" customWidth="1"/>
    <col min="9172" max="9172" width="10.28515625" style="1" customWidth="1"/>
    <col min="9173" max="9173" width="2" style="1" customWidth="1"/>
    <col min="9174" max="9174" width="9.5703125" style="1" customWidth="1"/>
    <col min="9175" max="9417" width="8.85546875" style="1"/>
    <col min="9418" max="9418" width="4.5703125" style="1" customWidth="1"/>
    <col min="9419" max="9419" width="1" style="1" customWidth="1"/>
    <col min="9420" max="9420" width="18" style="1" customWidth="1"/>
    <col min="9421" max="9421" width="1.7109375" style="1" customWidth="1"/>
    <col min="9422" max="9422" width="12.5703125" style="1" customWidth="1"/>
    <col min="9423" max="9423" width="1.5703125" style="1" customWidth="1"/>
    <col min="9424" max="9424" width="9.5703125" style="1" customWidth="1"/>
    <col min="9425" max="9425" width="1.7109375" style="1" customWidth="1"/>
    <col min="9426" max="9426" width="11.7109375" style="1" customWidth="1"/>
    <col min="9427" max="9427" width="1.5703125" style="1" customWidth="1"/>
    <col min="9428" max="9428" width="10.28515625" style="1" customWidth="1"/>
    <col min="9429" max="9429" width="2" style="1" customWidth="1"/>
    <col min="9430" max="9430" width="9.5703125" style="1" customWidth="1"/>
    <col min="9431" max="9673" width="8.85546875" style="1"/>
    <col min="9674" max="9674" width="4.5703125" style="1" customWidth="1"/>
    <col min="9675" max="9675" width="1" style="1" customWidth="1"/>
    <col min="9676" max="9676" width="18" style="1" customWidth="1"/>
    <col min="9677" max="9677" width="1.7109375" style="1" customWidth="1"/>
    <col min="9678" max="9678" width="12.5703125" style="1" customWidth="1"/>
    <col min="9679" max="9679" width="1.5703125" style="1" customWidth="1"/>
    <col min="9680" max="9680" width="9.5703125" style="1" customWidth="1"/>
    <col min="9681" max="9681" width="1.7109375" style="1" customWidth="1"/>
    <col min="9682" max="9682" width="11.7109375" style="1" customWidth="1"/>
    <col min="9683" max="9683" width="1.5703125" style="1" customWidth="1"/>
    <col min="9684" max="9684" width="10.28515625" style="1" customWidth="1"/>
    <col min="9685" max="9685" width="2" style="1" customWidth="1"/>
    <col min="9686" max="9686" width="9.5703125" style="1" customWidth="1"/>
    <col min="9687" max="9929" width="8.85546875" style="1"/>
    <col min="9930" max="9930" width="4.5703125" style="1" customWidth="1"/>
    <col min="9931" max="9931" width="1" style="1" customWidth="1"/>
    <col min="9932" max="9932" width="18" style="1" customWidth="1"/>
    <col min="9933" max="9933" width="1.7109375" style="1" customWidth="1"/>
    <col min="9934" max="9934" width="12.5703125" style="1" customWidth="1"/>
    <col min="9935" max="9935" width="1.5703125" style="1" customWidth="1"/>
    <col min="9936" max="9936" width="9.5703125" style="1" customWidth="1"/>
    <col min="9937" max="9937" width="1.7109375" style="1" customWidth="1"/>
    <col min="9938" max="9938" width="11.7109375" style="1" customWidth="1"/>
    <col min="9939" max="9939" width="1.5703125" style="1" customWidth="1"/>
    <col min="9940" max="9940" width="10.28515625" style="1" customWidth="1"/>
    <col min="9941" max="9941" width="2" style="1" customWidth="1"/>
    <col min="9942" max="9942" width="9.5703125" style="1" customWidth="1"/>
    <col min="9943" max="10185" width="8.85546875" style="1"/>
    <col min="10186" max="10186" width="4.5703125" style="1" customWidth="1"/>
    <col min="10187" max="10187" width="1" style="1" customWidth="1"/>
    <col min="10188" max="10188" width="18" style="1" customWidth="1"/>
    <col min="10189" max="10189" width="1.7109375" style="1" customWidth="1"/>
    <col min="10190" max="10190" width="12.5703125" style="1" customWidth="1"/>
    <col min="10191" max="10191" width="1.5703125" style="1" customWidth="1"/>
    <col min="10192" max="10192" width="9.5703125" style="1" customWidth="1"/>
    <col min="10193" max="10193" width="1.7109375" style="1" customWidth="1"/>
    <col min="10194" max="10194" width="11.7109375" style="1" customWidth="1"/>
    <col min="10195" max="10195" width="1.5703125" style="1" customWidth="1"/>
    <col min="10196" max="10196" width="10.28515625" style="1" customWidth="1"/>
    <col min="10197" max="10197" width="2" style="1" customWidth="1"/>
    <col min="10198" max="10198" width="9.5703125" style="1" customWidth="1"/>
    <col min="10199" max="10441" width="8.85546875" style="1"/>
    <col min="10442" max="10442" width="4.5703125" style="1" customWidth="1"/>
    <col min="10443" max="10443" width="1" style="1" customWidth="1"/>
    <col min="10444" max="10444" width="18" style="1" customWidth="1"/>
    <col min="10445" max="10445" width="1.7109375" style="1" customWidth="1"/>
    <col min="10446" max="10446" width="12.5703125" style="1" customWidth="1"/>
    <col min="10447" max="10447" width="1.5703125" style="1" customWidth="1"/>
    <col min="10448" max="10448" width="9.5703125" style="1" customWidth="1"/>
    <col min="10449" max="10449" width="1.7109375" style="1" customWidth="1"/>
    <col min="10450" max="10450" width="11.7109375" style="1" customWidth="1"/>
    <col min="10451" max="10451" width="1.5703125" style="1" customWidth="1"/>
    <col min="10452" max="10452" width="10.28515625" style="1" customWidth="1"/>
    <col min="10453" max="10453" width="2" style="1" customWidth="1"/>
    <col min="10454" max="10454" width="9.5703125" style="1" customWidth="1"/>
    <col min="10455" max="10697" width="8.85546875" style="1"/>
    <col min="10698" max="10698" width="4.5703125" style="1" customWidth="1"/>
    <col min="10699" max="10699" width="1" style="1" customWidth="1"/>
    <col min="10700" max="10700" width="18" style="1" customWidth="1"/>
    <col min="10701" max="10701" width="1.7109375" style="1" customWidth="1"/>
    <col min="10702" max="10702" width="12.5703125" style="1" customWidth="1"/>
    <col min="10703" max="10703" width="1.5703125" style="1" customWidth="1"/>
    <col min="10704" max="10704" width="9.5703125" style="1" customWidth="1"/>
    <col min="10705" max="10705" width="1.7109375" style="1" customWidth="1"/>
    <col min="10706" max="10706" width="11.7109375" style="1" customWidth="1"/>
    <col min="10707" max="10707" width="1.5703125" style="1" customWidth="1"/>
    <col min="10708" max="10708" width="10.28515625" style="1" customWidth="1"/>
    <col min="10709" max="10709" width="2" style="1" customWidth="1"/>
    <col min="10710" max="10710" width="9.5703125" style="1" customWidth="1"/>
    <col min="10711" max="10953" width="8.85546875" style="1"/>
    <col min="10954" max="10954" width="4.5703125" style="1" customWidth="1"/>
    <col min="10955" max="10955" width="1" style="1" customWidth="1"/>
    <col min="10956" max="10956" width="18" style="1" customWidth="1"/>
    <col min="10957" max="10957" width="1.7109375" style="1" customWidth="1"/>
    <col min="10958" max="10958" width="12.5703125" style="1" customWidth="1"/>
    <col min="10959" max="10959" width="1.5703125" style="1" customWidth="1"/>
    <col min="10960" max="10960" width="9.5703125" style="1" customWidth="1"/>
    <col min="10961" max="10961" width="1.7109375" style="1" customWidth="1"/>
    <col min="10962" max="10962" width="11.7109375" style="1" customWidth="1"/>
    <col min="10963" max="10963" width="1.5703125" style="1" customWidth="1"/>
    <col min="10964" max="10964" width="10.28515625" style="1" customWidth="1"/>
    <col min="10965" max="10965" width="2" style="1" customWidth="1"/>
    <col min="10966" max="10966" width="9.5703125" style="1" customWidth="1"/>
    <col min="10967" max="11209" width="8.85546875" style="1"/>
    <col min="11210" max="11210" width="4.5703125" style="1" customWidth="1"/>
    <col min="11211" max="11211" width="1" style="1" customWidth="1"/>
    <col min="11212" max="11212" width="18" style="1" customWidth="1"/>
    <col min="11213" max="11213" width="1.7109375" style="1" customWidth="1"/>
    <col min="11214" max="11214" width="12.5703125" style="1" customWidth="1"/>
    <col min="11215" max="11215" width="1.5703125" style="1" customWidth="1"/>
    <col min="11216" max="11216" width="9.5703125" style="1" customWidth="1"/>
    <col min="11217" max="11217" width="1.7109375" style="1" customWidth="1"/>
    <col min="11218" max="11218" width="11.7109375" style="1" customWidth="1"/>
    <col min="11219" max="11219" width="1.5703125" style="1" customWidth="1"/>
    <col min="11220" max="11220" width="10.28515625" style="1" customWidth="1"/>
    <col min="11221" max="11221" width="2" style="1" customWidth="1"/>
    <col min="11222" max="11222" width="9.5703125" style="1" customWidth="1"/>
    <col min="11223" max="11465" width="8.85546875" style="1"/>
    <col min="11466" max="11466" width="4.5703125" style="1" customWidth="1"/>
    <col min="11467" max="11467" width="1" style="1" customWidth="1"/>
    <col min="11468" max="11468" width="18" style="1" customWidth="1"/>
    <col min="11469" max="11469" width="1.7109375" style="1" customWidth="1"/>
    <col min="11470" max="11470" width="12.5703125" style="1" customWidth="1"/>
    <col min="11471" max="11471" width="1.5703125" style="1" customWidth="1"/>
    <col min="11472" max="11472" width="9.5703125" style="1" customWidth="1"/>
    <col min="11473" max="11473" width="1.7109375" style="1" customWidth="1"/>
    <col min="11474" max="11474" width="11.7109375" style="1" customWidth="1"/>
    <col min="11475" max="11475" width="1.5703125" style="1" customWidth="1"/>
    <col min="11476" max="11476" width="10.28515625" style="1" customWidth="1"/>
    <col min="11477" max="11477" width="2" style="1" customWidth="1"/>
    <col min="11478" max="11478" width="9.5703125" style="1" customWidth="1"/>
    <col min="11479" max="11721" width="8.85546875" style="1"/>
    <col min="11722" max="11722" width="4.5703125" style="1" customWidth="1"/>
    <col min="11723" max="11723" width="1" style="1" customWidth="1"/>
    <col min="11724" max="11724" width="18" style="1" customWidth="1"/>
    <col min="11725" max="11725" width="1.7109375" style="1" customWidth="1"/>
    <col min="11726" max="11726" width="12.5703125" style="1" customWidth="1"/>
    <col min="11727" max="11727" width="1.5703125" style="1" customWidth="1"/>
    <col min="11728" max="11728" width="9.5703125" style="1" customWidth="1"/>
    <col min="11729" max="11729" width="1.7109375" style="1" customWidth="1"/>
    <col min="11730" max="11730" width="11.7109375" style="1" customWidth="1"/>
    <col min="11731" max="11731" width="1.5703125" style="1" customWidth="1"/>
    <col min="11732" max="11732" width="10.28515625" style="1" customWidth="1"/>
    <col min="11733" max="11733" width="2" style="1" customWidth="1"/>
    <col min="11734" max="11734" width="9.5703125" style="1" customWidth="1"/>
    <col min="11735" max="11977" width="8.85546875" style="1"/>
    <col min="11978" max="11978" width="4.5703125" style="1" customWidth="1"/>
    <col min="11979" max="11979" width="1" style="1" customWidth="1"/>
    <col min="11980" max="11980" width="18" style="1" customWidth="1"/>
    <col min="11981" max="11981" width="1.7109375" style="1" customWidth="1"/>
    <col min="11982" max="11982" width="12.5703125" style="1" customWidth="1"/>
    <col min="11983" max="11983" width="1.5703125" style="1" customWidth="1"/>
    <col min="11984" max="11984" width="9.5703125" style="1" customWidth="1"/>
    <col min="11985" max="11985" width="1.7109375" style="1" customWidth="1"/>
    <col min="11986" max="11986" width="11.7109375" style="1" customWidth="1"/>
    <col min="11987" max="11987" width="1.5703125" style="1" customWidth="1"/>
    <col min="11988" max="11988" width="10.28515625" style="1" customWidth="1"/>
    <col min="11989" max="11989" width="2" style="1" customWidth="1"/>
    <col min="11990" max="11990" width="9.5703125" style="1" customWidth="1"/>
    <col min="11991" max="12233" width="8.85546875" style="1"/>
    <col min="12234" max="12234" width="4.5703125" style="1" customWidth="1"/>
    <col min="12235" max="12235" width="1" style="1" customWidth="1"/>
    <col min="12236" max="12236" width="18" style="1" customWidth="1"/>
    <col min="12237" max="12237" width="1.7109375" style="1" customWidth="1"/>
    <col min="12238" max="12238" width="12.5703125" style="1" customWidth="1"/>
    <col min="12239" max="12239" width="1.5703125" style="1" customWidth="1"/>
    <col min="12240" max="12240" width="9.5703125" style="1" customWidth="1"/>
    <col min="12241" max="12241" width="1.7109375" style="1" customWidth="1"/>
    <col min="12242" max="12242" width="11.7109375" style="1" customWidth="1"/>
    <col min="12243" max="12243" width="1.5703125" style="1" customWidth="1"/>
    <col min="12244" max="12244" width="10.28515625" style="1" customWidth="1"/>
    <col min="12245" max="12245" width="2" style="1" customWidth="1"/>
    <col min="12246" max="12246" width="9.5703125" style="1" customWidth="1"/>
    <col min="12247" max="12489" width="8.85546875" style="1"/>
    <col min="12490" max="12490" width="4.5703125" style="1" customWidth="1"/>
    <col min="12491" max="12491" width="1" style="1" customWidth="1"/>
    <col min="12492" max="12492" width="18" style="1" customWidth="1"/>
    <col min="12493" max="12493" width="1.7109375" style="1" customWidth="1"/>
    <col min="12494" max="12494" width="12.5703125" style="1" customWidth="1"/>
    <col min="12495" max="12495" width="1.5703125" style="1" customWidth="1"/>
    <col min="12496" max="12496" width="9.5703125" style="1" customWidth="1"/>
    <col min="12497" max="12497" width="1.7109375" style="1" customWidth="1"/>
    <col min="12498" max="12498" width="11.7109375" style="1" customWidth="1"/>
    <col min="12499" max="12499" width="1.5703125" style="1" customWidth="1"/>
    <col min="12500" max="12500" width="10.28515625" style="1" customWidth="1"/>
    <col min="12501" max="12501" width="2" style="1" customWidth="1"/>
    <col min="12502" max="12502" width="9.5703125" style="1" customWidth="1"/>
    <col min="12503" max="12745" width="8.85546875" style="1"/>
    <col min="12746" max="12746" width="4.5703125" style="1" customWidth="1"/>
    <col min="12747" max="12747" width="1" style="1" customWidth="1"/>
    <col min="12748" max="12748" width="18" style="1" customWidth="1"/>
    <col min="12749" max="12749" width="1.7109375" style="1" customWidth="1"/>
    <col min="12750" max="12750" width="12.5703125" style="1" customWidth="1"/>
    <col min="12751" max="12751" width="1.5703125" style="1" customWidth="1"/>
    <col min="12752" max="12752" width="9.5703125" style="1" customWidth="1"/>
    <col min="12753" max="12753" width="1.7109375" style="1" customWidth="1"/>
    <col min="12754" max="12754" width="11.7109375" style="1" customWidth="1"/>
    <col min="12755" max="12755" width="1.5703125" style="1" customWidth="1"/>
    <col min="12756" max="12756" width="10.28515625" style="1" customWidth="1"/>
    <col min="12757" max="12757" width="2" style="1" customWidth="1"/>
    <col min="12758" max="12758" width="9.5703125" style="1" customWidth="1"/>
    <col min="12759" max="13001" width="8.85546875" style="1"/>
    <col min="13002" max="13002" width="4.5703125" style="1" customWidth="1"/>
    <col min="13003" max="13003" width="1" style="1" customWidth="1"/>
    <col min="13004" max="13004" width="18" style="1" customWidth="1"/>
    <col min="13005" max="13005" width="1.7109375" style="1" customWidth="1"/>
    <col min="13006" max="13006" width="12.5703125" style="1" customWidth="1"/>
    <col min="13007" max="13007" width="1.5703125" style="1" customWidth="1"/>
    <col min="13008" max="13008" width="9.5703125" style="1" customWidth="1"/>
    <col min="13009" max="13009" width="1.7109375" style="1" customWidth="1"/>
    <col min="13010" max="13010" width="11.7109375" style="1" customWidth="1"/>
    <col min="13011" max="13011" width="1.5703125" style="1" customWidth="1"/>
    <col min="13012" max="13012" width="10.28515625" style="1" customWidth="1"/>
    <col min="13013" max="13013" width="2" style="1" customWidth="1"/>
    <col min="13014" max="13014" width="9.5703125" style="1" customWidth="1"/>
    <col min="13015" max="13257" width="8.85546875" style="1"/>
    <col min="13258" max="13258" width="4.5703125" style="1" customWidth="1"/>
    <col min="13259" max="13259" width="1" style="1" customWidth="1"/>
    <col min="13260" max="13260" width="18" style="1" customWidth="1"/>
    <col min="13261" max="13261" width="1.7109375" style="1" customWidth="1"/>
    <col min="13262" max="13262" width="12.5703125" style="1" customWidth="1"/>
    <col min="13263" max="13263" width="1.5703125" style="1" customWidth="1"/>
    <col min="13264" max="13264" width="9.5703125" style="1" customWidth="1"/>
    <col min="13265" max="13265" width="1.7109375" style="1" customWidth="1"/>
    <col min="13266" max="13266" width="11.7109375" style="1" customWidth="1"/>
    <col min="13267" max="13267" width="1.5703125" style="1" customWidth="1"/>
    <col min="13268" max="13268" width="10.28515625" style="1" customWidth="1"/>
    <col min="13269" max="13269" width="2" style="1" customWidth="1"/>
    <col min="13270" max="13270" width="9.5703125" style="1" customWidth="1"/>
    <col min="13271" max="13513" width="8.85546875" style="1"/>
    <col min="13514" max="13514" width="4.5703125" style="1" customWidth="1"/>
    <col min="13515" max="13515" width="1" style="1" customWidth="1"/>
    <col min="13516" max="13516" width="18" style="1" customWidth="1"/>
    <col min="13517" max="13517" width="1.7109375" style="1" customWidth="1"/>
    <col min="13518" max="13518" width="12.5703125" style="1" customWidth="1"/>
    <col min="13519" max="13519" width="1.5703125" style="1" customWidth="1"/>
    <col min="13520" max="13520" width="9.5703125" style="1" customWidth="1"/>
    <col min="13521" max="13521" width="1.7109375" style="1" customWidth="1"/>
    <col min="13522" max="13522" width="11.7109375" style="1" customWidth="1"/>
    <col min="13523" max="13523" width="1.5703125" style="1" customWidth="1"/>
    <col min="13524" max="13524" width="10.28515625" style="1" customWidth="1"/>
    <col min="13525" max="13525" width="2" style="1" customWidth="1"/>
    <col min="13526" max="13526" width="9.5703125" style="1" customWidth="1"/>
    <col min="13527" max="13769" width="8.85546875" style="1"/>
    <col min="13770" max="13770" width="4.5703125" style="1" customWidth="1"/>
    <col min="13771" max="13771" width="1" style="1" customWidth="1"/>
    <col min="13772" max="13772" width="18" style="1" customWidth="1"/>
    <col min="13773" max="13773" width="1.7109375" style="1" customWidth="1"/>
    <col min="13774" max="13774" width="12.5703125" style="1" customWidth="1"/>
    <col min="13775" max="13775" width="1.5703125" style="1" customWidth="1"/>
    <col min="13776" max="13776" width="9.5703125" style="1" customWidth="1"/>
    <col min="13777" max="13777" width="1.7109375" style="1" customWidth="1"/>
    <col min="13778" max="13778" width="11.7109375" style="1" customWidth="1"/>
    <col min="13779" max="13779" width="1.5703125" style="1" customWidth="1"/>
    <col min="13780" max="13780" width="10.28515625" style="1" customWidth="1"/>
    <col min="13781" max="13781" width="2" style="1" customWidth="1"/>
    <col min="13782" max="13782" width="9.5703125" style="1" customWidth="1"/>
    <col min="13783" max="14025" width="8.85546875" style="1"/>
    <col min="14026" max="14026" width="4.5703125" style="1" customWidth="1"/>
    <col min="14027" max="14027" width="1" style="1" customWidth="1"/>
    <col min="14028" max="14028" width="18" style="1" customWidth="1"/>
    <col min="14029" max="14029" width="1.7109375" style="1" customWidth="1"/>
    <col min="14030" max="14030" width="12.5703125" style="1" customWidth="1"/>
    <col min="14031" max="14031" width="1.5703125" style="1" customWidth="1"/>
    <col min="14032" max="14032" width="9.5703125" style="1" customWidth="1"/>
    <col min="14033" max="14033" width="1.7109375" style="1" customWidth="1"/>
    <col min="14034" max="14034" width="11.7109375" style="1" customWidth="1"/>
    <col min="14035" max="14035" width="1.5703125" style="1" customWidth="1"/>
    <col min="14036" max="14036" width="10.28515625" style="1" customWidth="1"/>
    <col min="14037" max="14037" width="2" style="1" customWidth="1"/>
    <col min="14038" max="14038" width="9.5703125" style="1" customWidth="1"/>
    <col min="14039" max="14281" width="8.85546875" style="1"/>
    <col min="14282" max="14282" width="4.5703125" style="1" customWidth="1"/>
    <col min="14283" max="14283" width="1" style="1" customWidth="1"/>
    <col min="14284" max="14284" width="18" style="1" customWidth="1"/>
    <col min="14285" max="14285" width="1.7109375" style="1" customWidth="1"/>
    <col min="14286" max="14286" width="12.5703125" style="1" customWidth="1"/>
    <col min="14287" max="14287" width="1.5703125" style="1" customWidth="1"/>
    <col min="14288" max="14288" width="9.5703125" style="1" customWidth="1"/>
    <col min="14289" max="14289" width="1.7109375" style="1" customWidth="1"/>
    <col min="14290" max="14290" width="11.7109375" style="1" customWidth="1"/>
    <col min="14291" max="14291" width="1.5703125" style="1" customWidth="1"/>
    <col min="14292" max="14292" width="10.28515625" style="1" customWidth="1"/>
    <col min="14293" max="14293" width="2" style="1" customWidth="1"/>
    <col min="14294" max="14294" width="9.5703125" style="1" customWidth="1"/>
    <col min="14295" max="14537" width="8.85546875" style="1"/>
    <col min="14538" max="14538" width="4.5703125" style="1" customWidth="1"/>
    <col min="14539" max="14539" width="1" style="1" customWidth="1"/>
    <col min="14540" max="14540" width="18" style="1" customWidth="1"/>
    <col min="14541" max="14541" width="1.7109375" style="1" customWidth="1"/>
    <col min="14542" max="14542" width="12.5703125" style="1" customWidth="1"/>
    <col min="14543" max="14543" width="1.5703125" style="1" customWidth="1"/>
    <col min="14544" max="14544" width="9.5703125" style="1" customWidth="1"/>
    <col min="14545" max="14545" width="1.7109375" style="1" customWidth="1"/>
    <col min="14546" max="14546" width="11.7109375" style="1" customWidth="1"/>
    <col min="14547" max="14547" width="1.5703125" style="1" customWidth="1"/>
    <col min="14548" max="14548" width="10.28515625" style="1" customWidth="1"/>
    <col min="14549" max="14549" width="2" style="1" customWidth="1"/>
    <col min="14550" max="14550" width="9.5703125" style="1" customWidth="1"/>
    <col min="14551" max="14793" width="8.85546875" style="1"/>
    <col min="14794" max="14794" width="4.5703125" style="1" customWidth="1"/>
    <col min="14795" max="14795" width="1" style="1" customWidth="1"/>
    <col min="14796" max="14796" width="18" style="1" customWidth="1"/>
    <col min="14797" max="14797" width="1.7109375" style="1" customWidth="1"/>
    <col min="14798" max="14798" width="12.5703125" style="1" customWidth="1"/>
    <col min="14799" max="14799" width="1.5703125" style="1" customWidth="1"/>
    <col min="14800" max="14800" width="9.5703125" style="1" customWidth="1"/>
    <col min="14801" max="14801" width="1.7109375" style="1" customWidth="1"/>
    <col min="14802" max="14802" width="11.7109375" style="1" customWidth="1"/>
    <col min="14803" max="14803" width="1.5703125" style="1" customWidth="1"/>
    <col min="14804" max="14804" width="10.28515625" style="1" customWidth="1"/>
    <col min="14805" max="14805" width="2" style="1" customWidth="1"/>
    <col min="14806" max="14806" width="9.5703125" style="1" customWidth="1"/>
    <col min="14807" max="15049" width="8.85546875" style="1"/>
    <col min="15050" max="15050" width="4.5703125" style="1" customWidth="1"/>
    <col min="15051" max="15051" width="1" style="1" customWidth="1"/>
    <col min="15052" max="15052" width="18" style="1" customWidth="1"/>
    <col min="15053" max="15053" width="1.7109375" style="1" customWidth="1"/>
    <col min="15054" max="15054" width="12.5703125" style="1" customWidth="1"/>
    <col min="15055" max="15055" width="1.5703125" style="1" customWidth="1"/>
    <col min="15056" max="15056" width="9.5703125" style="1" customWidth="1"/>
    <col min="15057" max="15057" width="1.7109375" style="1" customWidth="1"/>
    <col min="15058" max="15058" width="11.7109375" style="1" customWidth="1"/>
    <col min="15059" max="15059" width="1.5703125" style="1" customWidth="1"/>
    <col min="15060" max="15060" width="10.28515625" style="1" customWidth="1"/>
    <col min="15061" max="15061" width="2" style="1" customWidth="1"/>
    <col min="15062" max="15062" width="9.5703125" style="1" customWidth="1"/>
    <col min="15063" max="15305" width="8.85546875" style="1"/>
    <col min="15306" max="15306" width="4.5703125" style="1" customWidth="1"/>
    <col min="15307" max="15307" width="1" style="1" customWidth="1"/>
    <col min="15308" max="15308" width="18" style="1" customWidth="1"/>
    <col min="15309" max="15309" width="1.7109375" style="1" customWidth="1"/>
    <col min="15310" max="15310" width="12.5703125" style="1" customWidth="1"/>
    <col min="15311" max="15311" width="1.5703125" style="1" customWidth="1"/>
    <col min="15312" max="15312" width="9.5703125" style="1" customWidth="1"/>
    <col min="15313" max="15313" width="1.7109375" style="1" customWidth="1"/>
    <col min="15314" max="15314" width="11.7109375" style="1" customWidth="1"/>
    <col min="15315" max="15315" width="1.5703125" style="1" customWidth="1"/>
    <col min="15316" max="15316" width="10.28515625" style="1" customWidth="1"/>
    <col min="15317" max="15317" width="2" style="1" customWidth="1"/>
    <col min="15318" max="15318" width="9.5703125" style="1" customWidth="1"/>
    <col min="15319" max="15561" width="8.85546875" style="1"/>
    <col min="15562" max="15562" width="4.5703125" style="1" customWidth="1"/>
    <col min="15563" max="15563" width="1" style="1" customWidth="1"/>
    <col min="15564" max="15564" width="18" style="1" customWidth="1"/>
    <col min="15565" max="15565" width="1.7109375" style="1" customWidth="1"/>
    <col min="15566" max="15566" width="12.5703125" style="1" customWidth="1"/>
    <col min="15567" max="15567" width="1.5703125" style="1" customWidth="1"/>
    <col min="15568" max="15568" width="9.5703125" style="1" customWidth="1"/>
    <col min="15569" max="15569" width="1.7109375" style="1" customWidth="1"/>
    <col min="15570" max="15570" width="11.7109375" style="1" customWidth="1"/>
    <col min="15571" max="15571" width="1.5703125" style="1" customWidth="1"/>
    <col min="15572" max="15572" width="10.28515625" style="1" customWidth="1"/>
    <col min="15573" max="15573" width="2" style="1" customWidth="1"/>
    <col min="15574" max="15574" width="9.5703125" style="1" customWidth="1"/>
    <col min="15575" max="15817" width="8.85546875" style="1"/>
    <col min="15818" max="15818" width="4.5703125" style="1" customWidth="1"/>
    <col min="15819" max="15819" width="1" style="1" customWidth="1"/>
    <col min="15820" max="15820" width="18" style="1" customWidth="1"/>
    <col min="15821" max="15821" width="1.7109375" style="1" customWidth="1"/>
    <col min="15822" max="15822" width="12.5703125" style="1" customWidth="1"/>
    <col min="15823" max="15823" width="1.5703125" style="1" customWidth="1"/>
    <col min="15824" max="15824" width="9.5703125" style="1" customWidth="1"/>
    <col min="15825" max="15825" width="1.7109375" style="1" customWidth="1"/>
    <col min="15826" max="15826" width="11.7109375" style="1" customWidth="1"/>
    <col min="15827" max="15827" width="1.5703125" style="1" customWidth="1"/>
    <col min="15828" max="15828" width="10.28515625" style="1" customWidth="1"/>
    <col min="15829" max="15829" width="2" style="1" customWidth="1"/>
    <col min="15830" max="15830" width="9.5703125" style="1" customWidth="1"/>
    <col min="15831" max="16073" width="8.85546875" style="1"/>
    <col min="16074" max="16074" width="4.5703125" style="1" customWidth="1"/>
    <col min="16075" max="16075" width="1" style="1" customWidth="1"/>
    <col min="16076" max="16076" width="18" style="1" customWidth="1"/>
    <col min="16077" max="16077" width="1.7109375" style="1" customWidth="1"/>
    <col min="16078" max="16078" width="12.5703125" style="1" customWidth="1"/>
    <col min="16079" max="16079" width="1.5703125" style="1" customWidth="1"/>
    <col min="16080" max="16080" width="9.5703125" style="1" customWidth="1"/>
    <col min="16081" max="16081" width="1.7109375" style="1" customWidth="1"/>
    <col min="16082" max="16082" width="11.7109375" style="1" customWidth="1"/>
    <col min="16083" max="16083" width="1.5703125" style="1" customWidth="1"/>
    <col min="16084" max="16084" width="10.28515625" style="1" customWidth="1"/>
    <col min="16085" max="16085" width="2" style="1" customWidth="1"/>
    <col min="16086" max="16086" width="9.5703125" style="1" customWidth="1"/>
    <col min="16087" max="16340" width="8.85546875" style="1"/>
    <col min="16341" max="16384" width="8.7109375" style="1" customWidth="1"/>
  </cols>
  <sheetData>
    <row r="2" spans="2:19" x14ac:dyDescent="0.2">
      <c r="B2" s="84" t="s">
        <v>113</v>
      </c>
      <c r="C2" s="84"/>
      <c r="D2" s="84"/>
      <c r="E2" s="84"/>
      <c r="F2" s="84"/>
      <c r="G2" s="84"/>
      <c r="H2" s="84"/>
      <c r="I2" s="84"/>
      <c r="J2" s="84"/>
      <c r="K2" s="84"/>
      <c r="L2" s="84"/>
      <c r="M2" s="84"/>
      <c r="N2" s="84"/>
      <c r="O2" s="84"/>
      <c r="P2" s="84"/>
      <c r="Q2" s="84"/>
      <c r="R2" s="84"/>
      <c r="S2" s="7"/>
    </row>
    <row r="3" spans="2:19" x14ac:dyDescent="0.2">
      <c r="B3" s="84" t="s">
        <v>97</v>
      </c>
      <c r="C3" s="84"/>
      <c r="D3" s="84"/>
      <c r="E3" s="84"/>
      <c r="F3" s="84"/>
      <c r="G3" s="84"/>
      <c r="H3" s="84"/>
      <c r="I3" s="84"/>
      <c r="J3" s="84"/>
      <c r="K3" s="84"/>
      <c r="L3" s="84"/>
      <c r="M3" s="84"/>
      <c r="N3" s="84"/>
      <c r="O3" s="84"/>
      <c r="P3" s="84"/>
      <c r="Q3" s="84"/>
      <c r="R3" s="84"/>
      <c r="S3" s="7"/>
    </row>
    <row r="4" spans="2:19" x14ac:dyDescent="0.2">
      <c r="C4" s="12"/>
      <c r="D4" s="12"/>
      <c r="E4" s="12"/>
      <c r="F4" s="6"/>
      <c r="G4" s="6"/>
      <c r="H4" s="6"/>
      <c r="I4" s="6"/>
      <c r="J4" s="6"/>
      <c r="K4" s="6"/>
      <c r="L4" s="6"/>
      <c r="M4" s="6"/>
      <c r="N4" s="6"/>
      <c r="P4" s="6"/>
      <c r="Q4" s="6"/>
      <c r="R4" s="6"/>
      <c r="S4" s="11"/>
    </row>
    <row r="5" spans="2:19" s="14" customFormat="1" x14ac:dyDescent="0.2">
      <c r="B5" s="13"/>
      <c r="C5" s="13"/>
      <c r="D5" s="13"/>
      <c r="E5" s="13"/>
      <c r="G5" s="13"/>
      <c r="I5" s="13"/>
      <c r="K5" s="13"/>
      <c r="M5" s="13"/>
      <c r="O5" s="13"/>
      <c r="Q5" s="13"/>
      <c r="S5" s="13"/>
    </row>
    <row r="6" spans="2:19" ht="38.25" x14ac:dyDescent="0.2">
      <c r="B6" s="54" t="s">
        <v>53</v>
      </c>
      <c r="C6" s="2"/>
      <c r="D6" s="15" t="s">
        <v>17</v>
      </c>
      <c r="E6" s="12"/>
      <c r="F6" s="46" t="s">
        <v>111</v>
      </c>
      <c r="G6" s="13"/>
      <c r="H6" s="46" t="s">
        <v>121</v>
      </c>
      <c r="I6" s="13"/>
      <c r="J6" s="46" t="s">
        <v>122</v>
      </c>
      <c r="K6" s="13"/>
      <c r="L6" s="46" t="s">
        <v>131</v>
      </c>
      <c r="M6" s="13"/>
      <c r="N6" s="46" t="s">
        <v>123</v>
      </c>
      <c r="O6" s="13"/>
      <c r="P6" s="46" t="s">
        <v>124</v>
      </c>
      <c r="Q6" s="13"/>
      <c r="R6" s="46" t="s">
        <v>125</v>
      </c>
      <c r="S6" s="12"/>
    </row>
    <row r="7" spans="2:19" x14ac:dyDescent="0.2">
      <c r="B7" s="12"/>
      <c r="C7" s="2"/>
      <c r="D7" s="2"/>
      <c r="E7" s="12"/>
      <c r="F7" s="16" t="s">
        <v>2</v>
      </c>
      <c r="G7" s="12"/>
      <c r="H7" s="16" t="s">
        <v>45</v>
      </c>
      <c r="I7" s="12"/>
      <c r="J7" s="16" t="s">
        <v>88</v>
      </c>
      <c r="K7" s="16"/>
      <c r="L7" s="16" t="s">
        <v>26</v>
      </c>
      <c r="M7" s="16"/>
      <c r="N7" s="16" t="s">
        <v>85</v>
      </c>
      <c r="O7" s="16"/>
      <c r="P7" s="16" t="s">
        <v>27</v>
      </c>
      <c r="Q7" s="12"/>
      <c r="R7" s="16" t="s">
        <v>86</v>
      </c>
      <c r="S7" s="16"/>
    </row>
    <row r="8" spans="2:19" x14ac:dyDescent="0.2">
      <c r="B8" s="12"/>
      <c r="C8" s="2"/>
      <c r="D8" s="18" t="s">
        <v>47</v>
      </c>
      <c r="E8" s="12"/>
      <c r="F8" s="12"/>
      <c r="G8" s="12"/>
      <c r="H8" s="12"/>
      <c r="I8" s="12"/>
      <c r="J8" s="12"/>
      <c r="K8" s="12"/>
      <c r="L8" s="12"/>
      <c r="M8" s="12"/>
      <c r="N8" s="12"/>
      <c r="P8" s="12"/>
      <c r="Q8" s="12"/>
      <c r="R8" s="12"/>
      <c r="S8" s="12"/>
    </row>
    <row r="9" spans="2:19" x14ac:dyDescent="0.2">
      <c r="B9" s="12"/>
      <c r="C9" s="2"/>
      <c r="D9" s="2"/>
      <c r="E9" s="12"/>
      <c r="F9" s="12"/>
      <c r="G9" s="12"/>
      <c r="H9" s="12"/>
      <c r="I9" s="12"/>
      <c r="J9" s="12"/>
      <c r="K9" s="12"/>
      <c r="L9" s="12"/>
      <c r="M9" s="12"/>
      <c r="N9" s="12"/>
      <c r="P9" s="12"/>
      <c r="Q9" s="12"/>
      <c r="R9" s="12"/>
      <c r="S9" s="12"/>
    </row>
    <row r="10" spans="2:19" x14ac:dyDescent="0.2">
      <c r="B10" s="12"/>
      <c r="C10" s="2"/>
      <c r="D10" s="18" t="s">
        <v>35</v>
      </c>
      <c r="E10" s="12"/>
      <c r="F10" s="17"/>
      <c r="G10" s="12"/>
      <c r="H10" s="17"/>
      <c r="I10" s="12"/>
      <c r="J10" s="17"/>
      <c r="K10" s="12"/>
      <c r="L10" s="17"/>
      <c r="M10" s="12"/>
      <c r="N10" s="17"/>
      <c r="P10" s="17"/>
      <c r="Q10" s="12"/>
      <c r="R10" s="17"/>
      <c r="S10" s="12"/>
    </row>
    <row r="11" spans="2:19" x14ac:dyDescent="0.2">
      <c r="B11" s="12">
        <v>1</v>
      </c>
      <c r="C11" s="2"/>
      <c r="D11" s="21" t="s">
        <v>3</v>
      </c>
      <c r="E11" s="12"/>
      <c r="F11" s="47">
        <f>IFERROR('p.8-9'!H11/'p.8-9'!$F11-1,0)</f>
        <v>-4.4859764222174192E-2</v>
      </c>
      <c r="G11" s="22"/>
      <c r="H11" s="47">
        <f>IFERROR('p.8-9'!J11/'p.8-9'!$F11-1,0)</f>
        <v>-2.8672892281386586E-2</v>
      </c>
      <c r="I11" s="22"/>
      <c r="J11" s="47">
        <f>IFERROR('p.8-9'!L11/'p.8-9'!$F11-1,0)</f>
        <v>-5.015778654595382E-2</v>
      </c>
      <c r="K11" s="22"/>
      <c r="L11" s="47">
        <f>IFERROR('p.8-9'!N11/'p.8-9'!$F11-1,0)</f>
        <v>-3.6567957479496482E-2</v>
      </c>
      <c r="M11" s="22"/>
      <c r="N11" s="47">
        <f>IFERROR('p.8-9'!P11/'p.8-9'!$F11-1,0)</f>
        <v>0.17581415692627966</v>
      </c>
      <c r="P11" s="47">
        <f>IFERROR('p.8-9'!R11/'p.8-9'!$F11-1,0)</f>
        <v>0.191386079994178</v>
      </c>
      <c r="Q11" s="22"/>
      <c r="R11" s="47">
        <f>IFERROR('p.8-9'!T11/'p.8-9'!$F11-1,0)</f>
        <v>0.26474104427605116</v>
      </c>
      <c r="S11" s="22"/>
    </row>
    <row r="12" spans="2:19" x14ac:dyDescent="0.2">
      <c r="B12" s="12">
        <f>MAX(B$11:B11)+1</f>
        <v>2</v>
      </c>
      <c r="C12" s="2"/>
      <c r="D12" s="21" t="s">
        <v>4</v>
      </c>
      <c r="E12" s="12"/>
      <c r="F12" s="47">
        <f>IFERROR('p.8-9'!H12/'p.8-9'!$F12-1,0)</f>
        <v>-2.3264599413259091E-2</v>
      </c>
      <c r="G12" s="22"/>
      <c r="H12" s="47">
        <f>IFERROR('p.8-9'!J12/'p.8-9'!$F12-1,0)</f>
        <v>-2.228875137360975E-2</v>
      </c>
      <c r="I12" s="22"/>
      <c r="J12" s="47">
        <f>IFERROR('p.8-9'!L12/'p.8-9'!$F12-1,0)</f>
        <v>-4.0902820301379372E-2</v>
      </c>
      <c r="K12" s="22"/>
      <c r="L12" s="47">
        <f>IFERROR('p.8-9'!N12/'p.8-9'!$F12-1,0)</f>
        <v>-2.1111343513421033E-2</v>
      </c>
      <c r="M12" s="22"/>
      <c r="N12" s="47">
        <f>IFERROR('p.8-9'!P12/'p.8-9'!$F12-1,0)</f>
        <v>0.45952339990979008</v>
      </c>
      <c r="P12" s="47">
        <f>IFERROR('p.8-9'!R12/'p.8-9'!$F12-1,0)</f>
        <v>0.45670511362930255</v>
      </c>
      <c r="Q12" s="22"/>
      <c r="R12" s="47">
        <f>IFERROR('p.8-9'!T12/'p.8-9'!$F12-1,0)</f>
        <v>0.60356066111798357</v>
      </c>
      <c r="S12" s="22"/>
    </row>
    <row r="13" spans="2:19" x14ac:dyDescent="0.2">
      <c r="B13" s="12">
        <f>MAX(B$11:B12)+1</f>
        <v>3</v>
      </c>
      <c r="C13" s="2"/>
      <c r="D13" s="21" t="s">
        <v>5</v>
      </c>
      <c r="E13" s="12"/>
      <c r="F13" s="47">
        <f>IFERROR('p.8-9'!H13/'p.8-9'!$F13-1,0)</f>
        <v>-5.2120180230212698E-2</v>
      </c>
      <c r="G13" s="22"/>
      <c r="H13" s="47">
        <f>IFERROR('p.8-9'!J13/'p.8-9'!$F13-1,0)</f>
        <v>-5.1171737949153195E-2</v>
      </c>
      <c r="I13" s="22"/>
      <c r="J13" s="47">
        <f>IFERROR('p.8-9'!L13/'p.8-9'!$F13-1,0)</f>
        <v>-3.9829744820277013E-2</v>
      </c>
      <c r="K13" s="22"/>
      <c r="L13" s="47">
        <f>IFERROR('p.8-9'!N13/'p.8-9'!$F13-1,0)</f>
        <v>-2.7401440072219119E-2</v>
      </c>
      <c r="M13" s="22"/>
      <c r="N13" s="47">
        <f>IFERROR('p.8-9'!P13/'p.8-9'!$F13-1,0)</f>
        <v>5.4700916970349622E-2</v>
      </c>
      <c r="P13" s="47">
        <f>IFERROR('p.8-9'!R13/'p.8-9'!$F13-1,0)</f>
        <v>2.9993923570072134E-2</v>
      </c>
      <c r="Q13" s="22"/>
      <c r="R13" s="47">
        <f>IFERROR('p.8-9'!T13/'p.8-9'!$F13-1,0)</f>
        <v>4.1122691998740635E-2</v>
      </c>
      <c r="S13" s="22"/>
    </row>
    <row r="14" spans="2:19" x14ac:dyDescent="0.2">
      <c r="B14" s="12">
        <f>MAX(B$11:B13)+1</f>
        <v>4</v>
      </c>
      <c r="C14" s="2"/>
      <c r="D14" s="21" t="s">
        <v>6</v>
      </c>
      <c r="E14" s="12"/>
      <c r="F14" s="47">
        <f>IFERROR('p.8-9'!H14/'p.8-9'!$F14-1,0)</f>
        <v>0.22682586884876921</v>
      </c>
      <c r="G14" s="22"/>
      <c r="H14" s="47">
        <f>IFERROR('p.8-9'!J14/'p.8-9'!$F14-1,0)</f>
        <v>8.8234419434736644E-2</v>
      </c>
      <c r="I14" s="22"/>
      <c r="J14" s="47">
        <f>IFERROR('p.8-9'!L14/'p.8-9'!$F14-1,0)</f>
        <v>0.14406558429588978</v>
      </c>
      <c r="K14" s="22"/>
      <c r="L14" s="47">
        <f>IFERROR('p.8-9'!N14/'p.8-9'!$F14-1,0)</f>
        <v>0.20440640536221855</v>
      </c>
      <c r="M14" s="22"/>
      <c r="N14" s="47">
        <f>IFERROR('p.8-9'!P14/'p.8-9'!$F14-1,0)</f>
        <v>1.3568785351031969</v>
      </c>
      <c r="P14" s="47">
        <f>IFERROR('p.8-9'!R14/'p.8-9'!$F14-1,0)</f>
        <v>1.2370232869606301</v>
      </c>
      <c r="Q14" s="22"/>
      <c r="R14" s="47">
        <f>IFERROR('p.8-9'!T14/'p.8-9'!$F14-1,0)</f>
        <v>1.4659525583836075</v>
      </c>
      <c r="S14" s="22"/>
    </row>
    <row r="15" spans="2:19" x14ac:dyDescent="0.2">
      <c r="B15" s="12">
        <f>MAX(B$11:B14)+1</f>
        <v>5</v>
      </c>
      <c r="C15" s="2"/>
      <c r="D15" s="21" t="s">
        <v>7</v>
      </c>
      <c r="E15" s="12"/>
      <c r="F15" s="47">
        <f>IFERROR('p.8-9'!H15/'p.8-9'!$F15-1,0)</f>
        <v>0</v>
      </c>
      <c r="G15" s="4"/>
      <c r="H15" s="47">
        <f>IFERROR('p.8-9'!J15/'p.8-9'!$F15-1,0)</f>
        <v>0</v>
      </c>
      <c r="I15" s="4"/>
      <c r="J15" s="47">
        <f>IFERROR('p.8-9'!L15/'p.8-9'!$F15-1,0)</f>
        <v>0</v>
      </c>
      <c r="K15" s="4"/>
      <c r="L15" s="47">
        <f>IFERROR('p.8-9'!N15/'p.8-9'!$F15-1,0)</f>
        <v>0</v>
      </c>
      <c r="M15" s="4"/>
      <c r="N15" s="47">
        <f>IFERROR('p.8-9'!P15/'p.8-9'!$F15-1,0)</f>
        <v>0</v>
      </c>
      <c r="P15" s="47">
        <f>IFERROR('p.8-9'!R15/'p.8-9'!$F15-1,0)</f>
        <v>0</v>
      </c>
      <c r="Q15" s="4"/>
      <c r="R15" s="47">
        <f>IFERROR('p.8-9'!T15/'p.8-9'!$F15-1,0)</f>
        <v>0</v>
      </c>
      <c r="S15" s="4"/>
    </row>
    <row r="16" spans="2:19" x14ac:dyDescent="0.2">
      <c r="B16" s="12">
        <f>MAX(B$11:B15)+1</f>
        <v>6</v>
      </c>
      <c r="C16" s="2"/>
      <c r="D16" s="21" t="s">
        <v>8</v>
      </c>
      <c r="E16" s="12"/>
      <c r="F16" s="47">
        <f>IFERROR('p.8-9'!H16/'p.8-9'!$F16-1,0)</f>
        <v>0</v>
      </c>
      <c r="G16" s="4"/>
      <c r="H16" s="47">
        <f>IFERROR('p.8-9'!J16/'p.8-9'!$F16-1,0)</f>
        <v>0</v>
      </c>
      <c r="I16" s="4"/>
      <c r="J16" s="47">
        <f>IFERROR('p.8-9'!L16/'p.8-9'!$F16-1,0)</f>
        <v>0</v>
      </c>
      <c r="K16" s="4"/>
      <c r="L16" s="47">
        <f>IFERROR('p.8-9'!N16/'p.8-9'!$F16-1,0)</f>
        <v>0</v>
      </c>
      <c r="M16" s="4"/>
      <c r="N16" s="47">
        <f>IFERROR('p.8-9'!P16/'p.8-9'!$F16-1,0)</f>
        <v>0</v>
      </c>
      <c r="P16" s="47">
        <f>IFERROR('p.8-9'!R16/'p.8-9'!$F16-1,0)</f>
        <v>0</v>
      </c>
      <c r="Q16" s="4"/>
      <c r="R16" s="47">
        <f>IFERROR('p.8-9'!T16/'p.8-9'!$F16-1,0)</f>
        <v>0</v>
      </c>
      <c r="S16" s="4"/>
    </row>
    <row r="17" spans="2:19" x14ac:dyDescent="0.2">
      <c r="B17" s="12">
        <f>MAX(B$11:B16)+1</f>
        <v>7</v>
      </c>
      <c r="C17" s="2"/>
      <c r="D17" s="21" t="s">
        <v>9</v>
      </c>
      <c r="E17" s="12"/>
      <c r="F17" s="47">
        <f>IFERROR('p.8-9'!H17/'p.8-9'!$F17-1,0)</f>
        <v>2.9911903620152698</v>
      </c>
      <c r="G17" s="22"/>
      <c r="H17" s="47">
        <f>IFERROR('p.8-9'!J17/'p.8-9'!$F17-1,0)</f>
        <v>2.9301960911525518</v>
      </c>
      <c r="I17" s="22"/>
      <c r="J17" s="47">
        <f>IFERROR('p.8-9'!L17/'p.8-9'!$F17-1,0)</f>
        <v>2.136358939930934</v>
      </c>
      <c r="K17" s="22"/>
      <c r="L17" s="47">
        <f>IFERROR('p.8-9'!N17/'p.8-9'!$F17-1,0)</f>
        <v>2.4860810230238228</v>
      </c>
      <c r="M17" s="22"/>
      <c r="N17" s="47">
        <f>IFERROR('p.8-9'!P17/'p.8-9'!$F17-1,0)</f>
        <v>9.5755196989016778</v>
      </c>
      <c r="P17" s="47">
        <f>IFERROR('p.8-9'!R17/'p.8-9'!$F17-1,0)</f>
        <v>7.8814218950501793</v>
      </c>
      <c r="Q17" s="22"/>
      <c r="R17" s="47">
        <f>IFERROR('p.8-9'!T17/'p.8-9'!$F17-1,0)</f>
        <v>9.5055156041020421</v>
      </c>
      <c r="S17" s="22"/>
    </row>
    <row r="18" spans="2:19" x14ac:dyDescent="0.2">
      <c r="B18" s="12">
        <f>MAX(B$11:B17)+1</f>
        <v>8</v>
      </c>
      <c r="C18" s="2"/>
      <c r="D18" s="21" t="s">
        <v>10</v>
      </c>
      <c r="E18" s="12"/>
      <c r="F18" s="47">
        <f>IFERROR('p.8-9'!H18/'p.8-9'!$F18-1,0)</f>
        <v>1.7316993070176285</v>
      </c>
      <c r="G18" s="22"/>
      <c r="H18" s="47">
        <f>IFERROR('p.8-9'!J18/'p.8-9'!$F18-1,0)</f>
        <v>0.76725933955992875</v>
      </c>
      <c r="I18" s="22"/>
      <c r="J18" s="47">
        <f>IFERROR('p.8-9'!L18/'p.8-9'!$F18-1,0)</f>
        <v>0.69992453905051155</v>
      </c>
      <c r="K18" s="22"/>
      <c r="L18" s="47">
        <f>IFERROR('p.8-9'!N18/'p.8-9'!$F18-1,0)</f>
        <v>1.081103409950789</v>
      </c>
      <c r="M18" s="22"/>
      <c r="N18" s="47">
        <f>IFERROR('p.8-9'!P18/'p.8-9'!$F18-1,0)</f>
        <v>8.4156476408635914</v>
      </c>
      <c r="P18" s="47">
        <f>IFERROR('p.8-9'!R18/'p.8-9'!$F18-1,0)</f>
        <v>7.347452304017656</v>
      </c>
      <c r="Q18" s="22"/>
      <c r="R18" s="47">
        <f>IFERROR('p.8-9'!T18/'p.8-9'!$F18-1,0)</f>
        <v>9.2096512555999226</v>
      </c>
      <c r="S18" s="22"/>
    </row>
    <row r="19" spans="2:19" x14ac:dyDescent="0.2">
      <c r="B19" s="12">
        <f>MAX(B$11:B18)+1</f>
        <v>9</v>
      </c>
      <c r="C19" s="2"/>
      <c r="D19" s="21" t="s">
        <v>11</v>
      </c>
      <c r="E19" s="12"/>
      <c r="F19" s="47">
        <v>1</v>
      </c>
      <c r="G19" s="22"/>
      <c r="H19" s="47">
        <f>IFERROR('p.8-9'!J19/'p.8-9'!$F19-1,0)</f>
        <v>-2.768474517754953</v>
      </c>
      <c r="I19" s="22"/>
      <c r="J19" s="47">
        <f>IFERROR('p.8-9'!L19/'p.8-9'!$F19-1,0)</f>
        <v>-2.7009703096869604</v>
      </c>
      <c r="K19" s="22"/>
      <c r="L19" s="47">
        <f>IFERROR('p.8-9'!N19/'p.8-9'!$F19-1,0)</f>
        <v>-3.0832839848621378</v>
      </c>
      <c r="M19" s="22"/>
      <c r="N19" s="47">
        <f>IFERROR('p.8-9'!P19/'p.8-9'!$F19-1,0)</f>
        <v>-10.439708585042572</v>
      </c>
      <c r="P19" s="47">
        <f>IFERROR('p.8-9'!R19/'p.8-9'!$F19-1,0)</f>
        <v>-9.3683533467806388</v>
      </c>
      <c r="Q19" s="22"/>
      <c r="R19" s="47">
        <f>IFERROR('p.8-9'!T19/'p.8-9'!$F19-1,0)</f>
        <v>-11.234404392984283</v>
      </c>
      <c r="S19" s="22"/>
    </row>
    <row r="20" spans="2:19" x14ac:dyDescent="0.2">
      <c r="B20" s="12">
        <f>MAX(B$11:B19)+1</f>
        <v>10</v>
      </c>
      <c r="C20" s="2"/>
      <c r="D20" s="21" t="s">
        <v>12</v>
      </c>
      <c r="E20" s="12"/>
      <c r="F20" s="47">
        <f>IFERROR('p.8-9'!H20/'p.8-9'!$F20-1,0)</f>
        <v>-5.1319768546769784E-2</v>
      </c>
      <c r="G20" s="22"/>
      <c r="H20" s="47">
        <f>IFERROR('p.8-9'!J20/'p.8-9'!$F20-1,0)</f>
        <v>4.2839388013582225E-2</v>
      </c>
      <c r="I20" s="22"/>
      <c r="J20" s="47">
        <f>IFERROR('p.8-9'!L20/'p.8-9'!$F20-1,0)</f>
        <v>-5.9663671503832338E-2</v>
      </c>
      <c r="K20" s="22"/>
      <c r="L20" s="47">
        <f>IFERROR('p.8-9'!N20/'p.8-9'!$F20-1,0)</f>
        <v>-4.3601987098379258E-2</v>
      </c>
      <c r="M20" s="22"/>
      <c r="N20" s="47">
        <f>IFERROR('p.8-9'!P20/'p.8-9'!$F20-1,0)</f>
        <v>0.27424164567432263</v>
      </c>
      <c r="P20" s="47">
        <f>IFERROR('p.8-9'!R20/'p.8-9'!$F20-1,0)</f>
        <v>0.17713448595049619</v>
      </c>
      <c r="Q20" s="22"/>
      <c r="R20" s="47">
        <f>IFERROR('p.8-9'!T20/'p.8-9'!$F20-1,0)</f>
        <v>0.23293461627614831</v>
      </c>
      <c r="S20" s="22"/>
    </row>
    <row r="21" spans="2:19" x14ac:dyDescent="0.2">
      <c r="B21" s="12">
        <f>MAX(B$11:B20)+1</f>
        <v>11</v>
      </c>
      <c r="C21" s="2"/>
      <c r="D21" s="1" t="s">
        <v>37</v>
      </c>
      <c r="E21" s="12"/>
      <c r="F21" s="48">
        <f>IFERROR('p.8-9'!H21/'p.8-9'!$F21-1,0)</f>
        <v>-2.8954950015197545E-2</v>
      </c>
      <c r="G21" s="20"/>
      <c r="H21" s="48">
        <f>IFERROR('p.8-9'!J21/'p.8-9'!$F21-1,0)</f>
        <v>-1.3846820929890646E-2</v>
      </c>
      <c r="I21" s="20"/>
      <c r="J21" s="48">
        <f>IFERROR('p.8-9'!L21/'p.8-9'!$F21-1,0)</f>
        <v>-4.1012493333824396E-2</v>
      </c>
      <c r="K21" s="20"/>
      <c r="L21" s="48">
        <f>IFERROR('p.8-9'!N21/'p.8-9'!$F21-1,0)</f>
        <v>-2.3783546670740563E-2</v>
      </c>
      <c r="M21" s="20"/>
      <c r="N21" s="48">
        <f>IFERROR('p.8-9'!P21/'p.8-9'!$F21-1,0)</f>
        <v>0.30886639615616329</v>
      </c>
      <c r="P21" s="48">
        <f>IFERROR('p.8-9'!R21/'p.8-9'!$F21-1,0)</f>
        <v>0.30226338380831463</v>
      </c>
      <c r="Q21" s="20"/>
      <c r="R21" s="48">
        <f>IFERROR('p.8-9'!T21/'p.8-9'!$F21-1,0)</f>
        <v>0.40072595625238905</v>
      </c>
      <c r="S21" s="20"/>
    </row>
    <row r="22" spans="2:19" x14ac:dyDescent="0.2">
      <c r="B22" s="12"/>
      <c r="C22" s="2"/>
      <c r="D22" s="21"/>
      <c r="E22" s="12"/>
      <c r="F22" s="4"/>
      <c r="G22" s="4"/>
      <c r="H22" s="4"/>
      <c r="I22" s="4"/>
      <c r="J22" s="4"/>
      <c r="K22" s="4"/>
      <c r="L22" s="4"/>
      <c r="M22" s="4"/>
      <c r="N22" s="4"/>
      <c r="P22" s="4"/>
      <c r="Q22" s="4"/>
      <c r="R22" s="4"/>
      <c r="S22" s="4"/>
    </row>
    <row r="23" spans="2:19" x14ac:dyDescent="0.2">
      <c r="B23" s="12"/>
      <c r="C23" s="2"/>
      <c r="D23" s="18" t="s">
        <v>40</v>
      </c>
      <c r="E23" s="12"/>
      <c r="F23" s="17"/>
      <c r="G23" s="12"/>
      <c r="H23" s="17"/>
      <c r="I23" s="12"/>
      <c r="J23" s="17"/>
      <c r="K23" s="12"/>
      <c r="L23" s="17"/>
      <c r="M23" s="12"/>
      <c r="N23" s="17"/>
      <c r="P23" s="17"/>
      <c r="Q23" s="12"/>
      <c r="R23" s="17"/>
      <c r="S23" s="12"/>
    </row>
    <row r="24" spans="2:19" x14ac:dyDescent="0.2">
      <c r="B24" s="12">
        <f>MAX(B$11:B23)+1</f>
        <v>12</v>
      </c>
      <c r="C24" s="2"/>
      <c r="D24" s="21" t="s">
        <v>3</v>
      </c>
      <c r="E24" s="12"/>
      <c r="F24" s="47">
        <f>IFERROR('p.8-9'!H24/'p.8-9'!$F24-1,0)</f>
        <v>-4.4937230370343695E-2</v>
      </c>
      <c r="G24" s="22"/>
      <c r="H24" s="47">
        <f>IFERROR('p.8-9'!J24/'p.8-9'!$F24-1,0)</f>
        <v>-2.8657580978005859E-2</v>
      </c>
      <c r="I24" s="22"/>
      <c r="J24" s="47">
        <f>IFERROR('p.8-9'!L24/'p.8-9'!$F24-1,0)</f>
        <v>-5.010437730260886E-2</v>
      </c>
      <c r="K24" s="22"/>
      <c r="L24" s="47">
        <f>IFERROR('p.8-9'!N24/'p.8-9'!$F24-1,0)</f>
        <v>-3.6523510352671096E-2</v>
      </c>
      <c r="M24" s="22"/>
      <c r="N24" s="47">
        <f>IFERROR('p.8-9'!P24/'p.8-9'!$F24-1,0)</f>
        <v>-7.8573663702995344E-2</v>
      </c>
      <c r="P24" s="47">
        <f>IFERROR('p.8-9'!R24/'p.8-9'!$F24-1,0)</f>
        <v>-8.1933141339304405E-2</v>
      </c>
      <c r="Q24" s="22"/>
      <c r="R24" s="47">
        <f>IFERROR('p.8-9'!T24/'p.8-9'!$F24-1,0)</f>
        <v>-8.8664636298158461E-2</v>
      </c>
      <c r="S24" s="22"/>
    </row>
    <row r="25" spans="2:19" x14ac:dyDescent="0.2">
      <c r="B25" s="12">
        <f>MAX(B$11:B24)+1</f>
        <v>13</v>
      </c>
      <c r="C25" s="2"/>
      <c r="D25" s="21" t="s">
        <v>4</v>
      </c>
      <c r="E25" s="12"/>
      <c r="F25" s="47">
        <f>IFERROR('p.8-9'!H25/'p.8-9'!$F25-1,0)</f>
        <v>-2.3249754148211843E-2</v>
      </c>
      <c r="G25" s="22"/>
      <c r="H25" s="47">
        <f>IFERROR('p.8-9'!J25/'p.8-9'!$F25-1,0)</f>
        <v>-2.632086151936841E-2</v>
      </c>
      <c r="I25" s="22"/>
      <c r="J25" s="47">
        <f>IFERROR('p.8-9'!L25/'p.8-9'!$F25-1,0)</f>
        <v>-4.4827915788941741E-2</v>
      </c>
      <c r="K25" s="22"/>
      <c r="L25" s="47">
        <f>IFERROR('p.8-9'!N25/'p.8-9'!$F25-1,0)</f>
        <v>-2.4794163696311378E-2</v>
      </c>
      <c r="M25" s="22"/>
      <c r="N25" s="47">
        <f>IFERROR('p.8-9'!P25/'p.8-9'!$F25-1,0)</f>
        <v>-0.11170683980180807</v>
      </c>
      <c r="P25" s="47">
        <f>IFERROR('p.8-9'!R25/'p.8-9'!$F25-1,0)</f>
        <v>-0.11910275932953895</v>
      </c>
      <c r="Q25" s="22"/>
      <c r="R25" s="47">
        <f>IFERROR('p.8-9'!T25/'p.8-9'!$F25-1,0)</f>
        <v>-0.12038524543037166</v>
      </c>
      <c r="S25" s="22"/>
    </row>
    <row r="26" spans="2:19" x14ac:dyDescent="0.2">
      <c r="B26" s="12">
        <f>MAX(B$11:B25)+1</f>
        <v>14</v>
      </c>
      <c r="C26" s="2"/>
      <c r="D26" s="21" t="s">
        <v>5</v>
      </c>
      <c r="E26" s="12"/>
      <c r="F26" s="47">
        <f>IFERROR('p.8-9'!H26/'p.8-9'!$F26-1,0)</f>
        <v>4.6559613909438413E-2</v>
      </c>
      <c r="G26" s="22"/>
      <c r="H26" s="47">
        <f>IFERROR('p.8-9'!J26/'p.8-9'!$F26-1,0)</f>
        <v>-5.6997058576056081E-2</v>
      </c>
      <c r="I26" s="22"/>
      <c r="J26" s="47">
        <f>IFERROR('p.8-9'!L26/'p.8-9'!$F26-1,0)</f>
        <v>-2.0483584655200726E-2</v>
      </c>
      <c r="K26" s="22"/>
      <c r="L26" s="47">
        <f>IFERROR('p.8-9'!N26/'p.8-9'!$F26-1,0)</f>
        <v>2.0049278674052484E-2</v>
      </c>
      <c r="M26" s="22"/>
      <c r="N26" s="47">
        <f>IFERROR('p.8-9'!P26/'p.8-9'!$F26-1,0)</f>
        <v>-0.15175369321964349</v>
      </c>
      <c r="P26" s="47">
        <f>IFERROR('p.8-9'!R26/'p.8-9'!$F26-1,0)</f>
        <v>-0.14805540542277218</v>
      </c>
      <c r="Q26" s="22"/>
      <c r="R26" s="47">
        <f>IFERROR('p.8-9'!T26/'p.8-9'!$F26-1,0)</f>
        <v>-0.15318905157528873</v>
      </c>
      <c r="S26" s="22"/>
    </row>
    <row r="27" spans="2:19" x14ac:dyDescent="0.2">
      <c r="B27" s="12">
        <f>MAX(B$11:B26)+1</f>
        <v>15</v>
      </c>
      <c r="C27" s="2"/>
      <c r="D27" s="21" t="s">
        <v>6</v>
      </c>
      <c r="E27" s="12"/>
      <c r="F27" s="47">
        <f>IFERROR('p.8-9'!H27/'p.8-9'!$F27-1,0)</f>
        <v>0.44611777853059742</v>
      </c>
      <c r="G27" s="22"/>
      <c r="H27" s="47">
        <f>IFERROR('p.8-9'!J27/'p.8-9'!$F27-1,0)</f>
        <v>0.17843592653655205</v>
      </c>
      <c r="I27" s="22"/>
      <c r="J27" s="47">
        <f>IFERROR('p.8-9'!L27/'p.8-9'!$F27-1,0)</f>
        <v>0.27242182422433014</v>
      </c>
      <c r="K27" s="22"/>
      <c r="L27" s="47">
        <f>IFERROR('p.8-9'!N27/'p.8-9'!$F27-1,0)</f>
        <v>0.37407812247799233</v>
      </c>
      <c r="M27" s="22"/>
      <c r="N27" s="47">
        <f>IFERROR('p.8-9'!P27/'p.8-9'!$F27-1,0)</f>
        <v>-0.11381701250970311</v>
      </c>
      <c r="P27" s="47">
        <f>IFERROR('p.8-9'!R27/'p.8-9'!$F27-1,0)</f>
        <v>-0.10411503391270827</v>
      </c>
      <c r="Q27" s="22"/>
      <c r="R27" s="47">
        <f>IFERROR('p.8-9'!T27/'p.8-9'!$F27-1,0)</f>
        <v>-7.1865523594852987E-2</v>
      </c>
      <c r="S27" s="22"/>
    </row>
    <row r="28" spans="2:19" x14ac:dyDescent="0.2">
      <c r="B28" s="12">
        <f>MAX(B$11:B27)+1</f>
        <v>16</v>
      </c>
      <c r="C28" s="2"/>
      <c r="D28" s="21" t="s">
        <v>7</v>
      </c>
      <c r="E28" s="12"/>
      <c r="F28" s="47">
        <f>IFERROR('p.8-9'!H28/'p.8-9'!$F28-1,0)</f>
        <v>1.6329383765535193</v>
      </c>
      <c r="G28" s="22"/>
      <c r="H28" s="47">
        <f>IFERROR('p.8-9'!J28/'p.8-9'!$F28-1,0)</f>
        <v>1.2556532953679489</v>
      </c>
      <c r="I28" s="22"/>
      <c r="J28" s="47">
        <f>IFERROR('p.8-9'!L28/'p.8-9'!$F28-1,0)</f>
        <v>1.6088340011614291</v>
      </c>
      <c r="K28" s="22"/>
      <c r="L28" s="47">
        <f>IFERROR('p.8-9'!N28/'p.8-9'!$F28-1,0)</f>
        <v>1.9880374823322184</v>
      </c>
      <c r="M28" s="22"/>
      <c r="N28" s="47">
        <f>IFERROR('p.8-9'!P28/'p.8-9'!$F28-1,0)</f>
        <v>6.8124510038113151E-2</v>
      </c>
      <c r="P28" s="47">
        <f>IFERROR('p.8-9'!R28/'p.8-9'!$F28-1,0)</f>
        <v>0.10478710338277963</v>
      </c>
      <c r="Q28" s="22"/>
      <c r="R28" s="47">
        <f>IFERROR('p.8-9'!T28/'p.8-9'!$F28-1,0)</f>
        <v>0.29555087586821149</v>
      </c>
      <c r="S28" s="22"/>
    </row>
    <row r="29" spans="2:19" x14ac:dyDescent="0.2">
      <c r="B29" s="12">
        <f>MAX(B$11:B28)+1</f>
        <v>17</v>
      </c>
      <c r="C29" s="2"/>
      <c r="D29" s="21" t="s">
        <v>8</v>
      </c>
      <c r="E29" s="12"/>
      <c r="F29" s="47">
        <f>IFERROR('p.8-9'!H29/'p.8-9'!$F29-1,0)</f>
        <v>0.30497647973926356</v>
      </c>
      <c r="G29" s="22"/>
      <c r="H29" s="47">
        <f>IFERROR('p.8-9'!J29/'p.8-9'!$F29-1,0)</f>
        <v>0.36296805274188237</v>
      </c>
      <c r="I29" s="22"/>
      <c r="J29" s="47">
        <f>IFERROR('p.8-9'!L29/'p.8-9'!$F29-1,0)</f>
        <v>0.3629680527418786</v>
      </c>
      <c r="K29" s="22"/>
      <c r="L29" s="47">
        <f>IFERROR('p.8-9'!N29/'p.8-9'!$F29-1,0)</f>
        <v>0.3629680527418786</v>
      </c>
      <c r="M29" s="22"/>
      <c r="N29" s="47">
        <f>IFERROR('p.8-9'!P29/'p.8-9'!$F29-1,0)</f>
        <v>0.36296805274227695</v>
      </c>
      <c r="P29" s="47">
        <f>IFERROR('p.8-9'!R29/'p.8-9'!$F29-1,0)</f>
        <v>0.32847790663976228</v>
      </c>
      <c r="Q29" s="22"/>
      <c r="R29" s="47">
        <f>IFERROR('p.8-9'!T29/'p.8-9'!$F29-1,0)</f>
        <v>0.36499665177885077</v>
      </c>
      <c r="S29" s="22"/>
    </row>
    <row r="30" spans="2:19" x14ac:dyDescent="0.2">
      <c r="B30" s="12">
        <f>MAX(B$11:B29)+1</f>
        <v>18</v>
      </c>
      <c r="C30" s="2"/>
      <c r="D30" s="21" t="s">
        <v>9</v>
      </c>
      <c r="E30" s="12"/>
      <c r="F30" s="47">
        <f>IFERROR('p.8-9'!H30/'p.8-9'!$F30-1,0)</f>
        <v>1.5553211524019757</v>
      </c>
      <c r="G30" s="22"/>
      <c r="H30" s="47">
        <f>IFERROR('p.8-9'!J30/'p.8-9'!$F30-1,0)</f>
        <v>1.5469093585610123</v>
      </c>
      <c r="I30" s="22"/>
      <c r="J30" s="47">
        <f>IFERROR('p.8-9'!L30/'p.8-9'!$F30-1,0)</f>
        <v>1.1226948222344357</v>
      </c>
      <c r="K30" s="22"/>
      <c r="L30" s="47">
        <f>IFERROR('p.8-9'!N30/'p.8-9'!$F30-1,0)</f>
        <v>1.3095856822127234</v>
      </c>
      <c r="M30" s="22"/>
      <c r="N30" s="47">
        <f>IFERROR('p.8-9'!P30/'p.8-9'!$F30-1,0)</f>
        <v>0.87791884374371554</v>
      </c>
      <c r="P30" s="47">
        <f>IFERROR('p.8-9'!R30/'p.8-9'!$F30-1,0)</f>
        <v>0.70667223023300396</v>
      </c>
      <c r="Q30" s="22"/>
      <c r="R30" s="47">
        <f>IFERROR('p.8-9'!T30/'p.8-9'!$F30-1,0)</f>
        <v>0.85122980882988619</v>
      </c>
      <c r="S30" s="22"/>
    </row>
    <row r="31" spans="2:19" x14ac:dyDescent="0.2">
      <c r="B31" s="12">
        <f>MAX(B$11:B30)+1</f>
        <v>19</v>
      </c>
      <c r="C31" s="2"/>
      <c r="D31" s="21" t="s">
        <v>10</v>
      </c>
      <c r="E31" s="12"/>
      <c r="F31" s="47">
        <f>IFERROR('p.8-9'!H31/'p.8-9'!$F31-1,0)</f>
        <v>0.69070428697142705</v>
      </c>
      <c r="G31" s="22"/>
      <c r="H31" s="47">
        <f>IFERROR('p.8-9'!J31/'p.8-9'!$F31-1,0)</f>
        <v>0.30911161964899159</v>
      </c>
      <c r="I31" s="22"/>
      <c r="J31" s="47">
        <f>IFERROR('p.8-9'!L31/'p.8-9'!$F31-1,0)</f>
        <v>0.28016986154663215</v>
      </c>
      <c r="K31" s="22"/>
      <c r="L31" s="47">
        <f>IFERROR('p.8-9'!N31/'p.8-9'!$F31-1,0)</f>
        <v>0.44386933286228314</v>
      </c>
      <c r="M31" s="22"/>
      <c r="N31" s="47">
        <f>IFERROR('p.8-9'!P31/'p.8-9'!$F31-1,0)</f>
        <v>-4.0757353475506353E-2</v>
      </c>
      <c r="P31" s="47">
        <f>IFERROR('p.8-9'!R31/'p.8-9'!$F31-1,0)</f>
        <v>-0.11294859287739101</v>
      </c>
      <c r="Q31" s="22"/>
      <c r="R31" s="47">
        <f>IFERROR('p.8-9'!T31/'p.8-9'!$F31-1,0)</f>
        <v>2.8965235367462538E-2</v>
      </c>
      <c r="S31" s="22"/>
    </row>
    <row r="32" spans="2:19" x14ac:dyDescent="0.2">
      <c r="B32" s="12">
        <f>MAX(B$11:B31)+1</f>
        <v>20</v>
      </c>
      <c r="C32" s="2"/>
      <c r="D32" s="21" t="s">
        <v>11</v>
      </c>
      <c r="E32" s="12"/>
      <c r="F32" s="47">
        <v>1</v>
      </c>
      <c r="G32" s="22"/>
      <c r="H32" s="47">
        <f>IFERROR('p.8-9'!J32/'p.8-9'!$F32-1,0)</f>
        <v>-3.5342293522349695</v>
      </c>
      <c r="I32" s="22"/>
      <c r="J32" s="47">
        <f>IFERROR('p.8-9'!L32/'p.8-9'!$F32-1,0)</f>
        <v>-3.4606121037671715</v>
      </c>
      <c r="K32" s="22"/>
      <c r="L32" s="47">
        <f>IFERROR('p.8-9'!N32/'p.8-9'!$F32-1,0)</f>
        <v>-3.8777146415808028</v>
      </c>
      <c r="M32" s="22"/>
      <c r="N32" s="47">
        <f>IFERROR('p.8-9'!P32/'p.8-9'!$F32-1,0)</f>
        <v>-2.6052807254970576</v>
      </c>
      <c r="P32" s="47">
        <f>IFERROR('p.8-9'!R32/'p.8-9'!$F32-1,0)</f>
        <v>-2.41942342042003</v>
      </c>
      <c r="Q32" s="22"/>
      <c r="R32" s="47">
        <f>IFERROR('p.8-9'!T32/'p.8-9'!$F32-1,0)</f>
        <v>-2.8064655946538304</v>
      </c>
      <c r="S32" s="22"/>
    </row>
    <row r="33" spans="2:19" x14ac:dyDescent="0.2">
      <c r="B33" s="12">
        <f>MAX(B$11:B32)+1</f>
        <v>21</v>
      </c>
      <c r="C33" s="2"/>
      <c r="D33" s="1" t="s">
        <v>41</v>
      </c>
      <c r="E33" s="12"/>
      <c r="F33" s="48">
        <f>IFERROR('p.8-9'!H33/'p.8-9'!$F33-1,0)</f>
        <v>-2.0833111909191904E-2</v>
      </c>
      <c r="G33" s="20"/>
      <c r="H33" s="48">
        <f>IFERROR('p.8-9'!J33/'p.8-9'!$F33-1,0)</f>
        <v>-1.818691985244214E-2</v>
      </c>
      <c r="I33" s="20"/>
      <c r="J33" s="48">
        <f>IFERROR('p.8-9'!L33/'p.8-9'!$F33-1,0)</f>
        <v>-3.633666127988977E-2</v>
      </c>
      <c r="K33" s="20"/>
      <c r="L33" s="48">
        <f>IFERROR('p.8-9'!N33/'p.8-9'!$F33-1,0)</f>
        <v>-1.7759841761326167E-2</v>
      </c>
      <c r="M33" s="20"/>
      <c r="N33" s="48">
        <f>IFERROR('p.8-9'!P33/'p.8-9'!$F33-1,0)</f>
        <v>-8.8871532292410627E-2</v>
      </c>
      <c r="P33" s="48">
        <f>IFERROR('p.8-9'!R33/'p.8-9'!$F33-1,0)</f>
        <v>-9.3836901963880615E-2</v>
      </c>
      <c r="Q33" s="20"/>
      <c r="R33" s="48">
        <f>IFERROR('p.8-9'!T33/'p.8-9'!$F33-1,0)</f>
        <v>-9.7028053207252718E-2</v>
      </c>
      <c r="S33" s="20"/>
    </row>
    <row r="34" spans="2:19" x14ac:dyDescent="0.2">
      <c r="B34" s="12"/>
      <c r="C34" s="2"/>
      <c r="D34" s="21"/>
      <c r="E34" s="12"/>
      <c r="F34" s="4"/>
      <c r="G34" s="4"/>
      <c r="H34" s="4"/>
      <c r="I34" s="4"/>
      <c r="J34" s="4"/>
      <c r="K34" s="4"/>
      <c r="L34" s="4"/>
      <c r="M34" s="4"/>
      <c r="N34" s="4"/>
      <c r="P34" s="4"/>
      <c r="Q34" s="4"/>
      <c r="R34" s="4"/>
      <c r="S34" s="4"/>
    </row>
    <row r="35" spans="2:19" x14ac:dyDescent="0.2">
      <c r="B35" s="12">
        <f>MAX(B$11:B34)+1</f>
        <v>22</v>
      </c>
      <c r="C35" s="2"/>
      <c r="D35" s="1" t="s">
        <v>48</v>
      </c>
      <c r="E35" s="12"/>
      <c r="F35" s="48">
        <f>IFERROR('p.8-9'!H35/'p.8-9'!$F35-1,0)</f>
        <v>-2.2118298501339395E-2</v>
      </c>
      <c r="G35" s="20"/>
      <c r="H35" s="48">
        <f>IFERROR('p.8-9'!J35/'p.8-9'!$F35-1,0)</f>
        <v>-1.7500149583070002E-2</v>
      </c>
      <c r="I35" s="20"/>
      <c r="J35" s="48">
        <f>IFERROR('p.8-9'!L35/'p.8-9'!$F35-1,0)</f>
        <v>-3.7076557419706391E-2</v>
      </c>
      <c r="K35" s="20"/>
      <c r="L35" s="48">
        <f>IFERROR('p.8-9'!N35/'p.8-9'!$F35-1,0)</f>
        <v>-1.8713023132783002E-2</v>
      </c>
      <c r="M35" s="20"/>
      <c r="N35" s="48">
        <f>IFERROR('p.8-9'!P35/'p.8-9'!$F35-1,0)</f>
        <v>-2.5934122538740056E-2</v>
      </c>
      <c r="P35" s="48">
        <f>IFERROR('p.8-9'!R35/'p.8-9'!$F35-1,0)</f>
        <v>-3.1158630152008371E-2</v>
      </c>
      <c r="Q35" s="20"/>
      <c r="R35" s="48">
        <f>IFERROR('p.8-9'!T35/'p.8-9'!$F35-1,0)</f>
        <v>-1.8264259741313515E-2</v>
      </c>
      <c r="S35" s="20"/>
    </row>
    <row r="36" spans="2:19" x14ac:dyDescent="0.2">
      <c r="B36" s="12"/>
      <c r="C36" s="2"/>
      <c r="D36" s="21"/>
      <c r="E36" s="12"/>
      <c r="F36" s="4"/>
      <c r="G36" s="4"/>
      <c r="H36" s="4"/>
      <c r="I36" s="4"/>
      <c r="J36" s="4"/>
      <c r="K36" s="4"/>
      <c r="L36" s="4"/>
      <c r="M36" s="4"/>
      <c r="N36" s="4"/>
      <c r="P36" s="4"/>
      <c r="Q36" s="4"/>
      <c r="R36" s="4"/>
      <c r="S36" s="4"/>
    </row>
    <row r="37" spans="2:19" x14ac:dyDescent="0.2">
      <c r="B37" s="12"/>
      <c r="C37" s="2"/>
      <c r="D37" s="21"/>
      <c r="E37" s="12"/>
      <c r="F37" s="4"/>
      <c r="G37" s="4"/>
      <c r="H37" s="4"/>
      <c r="I37" s="4"/>
      <c r="J37" s="4"/>
      <c r="K37" s="4"/>
      <c r="L37" s="4"/>
      <c r="M37" s="4"/>
      <c r="N37" s="4"/>
      <c r="P37" s="4"/>
      <c r="Q37" s="4"/>
      <c r="R37" s="4"/>
      <c r="S37" s="4"/>
    </row>
    <row r="38" spans="2:19" x14ac:dyDescent="0.2">
      <c r="B38" s="12"/>
      <c r="C38" s="2"/>
      <c r="D38" s="18" t="s">
        <v>49</v>
      </c>
      <c r="E38" s="12"/>
      <c r="F38" s="12"/>
      <c r="G38" s="12"/>
      <c r="H38" s="12"/>
      <c r="I38" s="12"/>
      <c r="J38" s="12"/>
      <c r="K38" s="12"/>
      <c r="L38" s="12"/>
      <c r="M38" s="12"/>
      <c r="N38" s="12"/>
      <c r="P38" s="12"/>
      <c r="Q38" s="12"/>
      <c r="R38" s="12"/>
      <c r="S38" s="12"/>
    </row>
    <row r="39" spans="2:19" x14ac:dyDescent="0.2">
      <c r="B39" s="12"/>
      <c r="C39" s="2"/>
      <c r="D39" s="21"/>
      <c r="E39" s="12"/>
      <c r="F39" s="4"/>
      <c r="G39" s="4"/>
      <c r="H39" s="4"/>
      <c r="I39" s="4"/>
      <c r="J39" s="4"/>
      <c r="K39" s="4"/>
      <c r="L39" s="4"/>
      <c r="M39" s="4"/>
      <c r="N39" s="4"/>
      <c r="P39" s="4"/>
      <c r="Q39" s="4"/>
      <c r="R39" s="4"/>
      <c r="S39" s="4"/>
    </row>
    <row r="40" spans="2:19" x14ac:dyDescent="0.2">
      <c r="B40" s="12"/>
      <c r="C40" s="2"/>
      <c r="D40" s="18" t="s">
        <v>34</v>
      </c>
      <c r="E40" s="12"/>
      <c r="F40" s="20"/>
      <c r="G40" s="20"/>
      <c r="H40" s="20"/>
      <c r="I40" s="20"/>
      <c r="J40" s="20"/>
      <c r="K40" s="20"/>
      <c r="L40" s="20"/>
      <c r="M40" s="20"/>
      <c r="N40" s="20"/>
      <c r="P40" s="20"/>
      <c r="Q40" s="20"/>
      <c r="R40" s="20"/>
      <c r="S40" s="20"/>
    </row>
    <row r="41" spans="2:19" x14ac:dyDescent="0.2">
      <c r="B41" s="12">
        <f>MAX(B$11:B40)+1</f>
        <v>23</v>
      </c>
      <c r="C41" s="2"/>
      <c r="D41" s="21" t="s">
        <v>73</v>
      </c>
      <c r="E41" s="12"/>
      <c r="F41" s="47">
        <f>IFERROR('p.8-9'!H41/'p.8-9'!$F41-1,0)</f>
        <v>-1.6689386730001199E-2</v>
      </c>
      <c r="G41" s="22"/>
      <c r="H41" s="47">
        <f>IFERROR('p.8-9'!J41/'p.8-9'!$F41-1,0)</f>
        <v>-0.24068261668065227</v>
      </c>
      <c r="I41" s="22"/>
      <c r="J41" s="47">
        <f>IFERROR('p.8-9'!L41/'p.8-9'!$F41-1,0)</f>
        <v>-0.2571307223630046</v>
      </c>
      <c r="K41" s="22"/>
      <c r="L41" s="47">
        <f>IFERROR('p.8-9'!N41/'p.8-9'!$F41-1,0)</f>
        <v>-0.24603392185278683</v>
      </c>
      <c r="M41" s="22"/>
      <c r="N41" s="47">
        <f>IFERROR('p.8-9'!P41/'p.8-9'!$F41-1,0)</f>
        <v>-5.9276808844109352E-2</v>
      </c>
      <c r="P41" s="47">
        <f>IFERROR('p.8-9'!R41/'p.8-9'!$F41-1,0)</f>
        <v>-4.8851335488818814E-2</v>
      </c>
      <c r="Q41" s="22"/>
      <c r="R41" s="47">
        <f>IFERROR('p.8-9'!T41/'p.8-9'!$F41-1,0)</f>
        <v>-0.15926090766518464</v>
      </c>
      <c r="S41" s="22"/>
    </row>
    <row r="42" spans="2:19" x14ac:dyDescent="0.2">
      <c r="B42" s="12">
        <f>MAX(B$11:B41)+1</f>
        <v>24</v>
      </c>
      <c r="C42" s="2"/>
      <c r="D42" s="21" t="s">
        <v>74</v>
      </c>
      <c r="E42" s="12"/>
      <c r="F42" s="47">
        <f>IFERROR('p.8-9'!H42/'p.8-9'!$F42-1,0)</f>
        <v>-6.8200864591136945E-3</v>
      </c>
      <c r="G42" s="22"/>
      <c r="H42" s="47">
        <f>IFERROR('p.8-9'!J42/'p.8-9'!$F42-1,0)</f>
        <v>-0.2579895561672213</v>
      </c>
      <c r="I42" s="22"/>
      <c r="J42" s="47">
        <f>IFERROR('p.8-9'!L42/'p.8-9'!$F42-1,0)</f>
        <v>-0.27321133039473844</v>
      </c>
      <c r="K42" s="22"/>
      <c r="L42" s="47">
        <f>IFERROR('p.8-9'!N42/'p.8-9'!$F42-1,0)</f>
        <v>-0.25534075613934304</v>
      </c>
      <c r="M42" s="22"/>
      <c r="N42" s="47">
        <f>IFERROR('p.8-9'!P42/'p.8-9'!$F42-1,0)</f>
        <v>0.21554211638122589</v>
      </c>
      <c r="P42" s="47">
        <f>IFERROR('p.8-9'!R42/'p.8-9'!$F42-1,0)</f>
        <v>0.20967846240174115</v>
      </c>
      <c r="Q42" s="22"/>
      <c r="R42" s="47">
        <f>IFERROR('p.8-9'!T42/'p.8-9'!$F42-1,0)</f>
        <v>-7.9297373907845525E-2</v>
      </c>
      <c r="S42" s="22"/>
    </row>
    <row r="43" spans="2:19" x14ac:dyDescent="0.2">
      <c r="B43" s="12">
        <f>MAX(B$11:B42)+1</f>
        <v>25</v>
      </c>
      <c r="C43" s="2"/>
      <c r="D43" s="21" t="s">
        <v>75</v>
      </c>
      <c r="E43" s="12"/>
      <c r="F43" s="47">
        <f>IFERROR('p.8-9'!H43/'p.8-9'!$F43-1,0)</f>
        <v>8.2163129445649741E-2</v>
      </c>
      <c r="G43" s="22"/>
      <c r="H43" s="47">
        <f>IFERROR('p.8-9'!J43/'p.8-9'!$F43-1,0)</f>
        <v>-5.6052268500408009E-2</v>
      </c>
      <c r="I43" s="22"/>
      <c r="J43" s="47">
        <f>IFERROR('p.8-9'!L43/'p.8-9'!$F43-1,0)</f>
        <v>-4.6073683900106799E-2</v>
      </c>
      <c r="K43" s="22"/>
      <c r="L43" s="47">
        <f>IFERROR('p.8-9'!N43/'p.8-9'!$F43-1,0)</f>
        <v>-3.5155923364214137E-2</v>
      </c>
      <c r="M43" s="22"/>
      <c r="N43" s="47">
        <f>IFERROR('p.8-9'!P43/'p.8-9'!$F43-1,0)</f>
        <v>0.15349189604861557</v>
      </c>
      <c r="P43" s="47">
        <f>IFERROR('p.8-9'!R43/'p.8-9'!$F43-1,0)</f>
        <v>0.13452462108273111</v>
      </c>
      <c r="Q43" s="22"/>
      <c r="R43" s="47">
        <f>IFERROR('p.8-9'!T43/'p.8-9'!$F43-1,0)</f>
        <v>5.6725623126077984E-2</v>
      </c>
      <c r="S43" s="22"/>
    </row>
    <row r="44" spans="2:19" x14ac:dyDescent="0.2">
      <c r="B44" s="12">
        <f>MAX(B$11:B43)+1</f>
        <v>26</v>
      </c>
      <c r="C44" s="2"/>
      <c r="D44" s="21" t="s">
        <v>76</v>
      </c>
      <c r="E44" s="12"/>
      <c r="F44" s="47">
        <f>IFERROR('p.8-9'!H44/'p.8-9'!$F44-1,0)</f>
        <v>0.94658200998121189</v>
      </c>
      <c r="G44" s="22"/>
      <c r="H44" s="47">
        <f>IFERROR('p.8-9'!J44/'p.8-9'!$F44-1,0)</f>
        <v>0.63305137316360871</v>
      </c>
      <c r="I44" s="22"/>
      <c r="J44" s="47">
        <f>IFERROR('p.8-9'!L44/'p.8-9'!$F44-1,0)</f>
        <v>0.63038707656704585</v>
      </c>
      <c r="K44" s="22"/>
      <c r="L44" s="47">
        <f>IFERROR('p.8-9'!N44/'p.8-9'!$F44-1,0)</f>
        <v>0.64541471759515279</v>
      </c>
      <c r="M44" s="22"/>
      <c r="N44" s="47">
        <f>IFERROR('p.8-9'!P44/'p.8-9'!$F44-1,0)</f>
        <v>0.68050221559598767</v>
      </c>
      <c r="P44" s="47">
        <f>IFERROR('p.8-9'!R44/'p.8-9'!$F44-1,0)</f>
        <v>0.63814542369110572</v>
      </c>
      <c r="Q44" s="22"/>
      <c r="R44" s="47">
        <f>IFERROR('p.8-9'!T44/'p.8-9'!$F44-1,0)</f>
        <v>0.63727950235529929</v>
      </c>
      <c r="S44" s="22"/>
    </row>
    <row r="45" spans="2:19" x14ac:dyDescent="0.2">
      <c r="B45" s="12">
        <f>MAX(B$11:B44)+1</f>
        <v>27</v>
      </c>
      <c r="C45" s="2"/>
      <c r="D45" s="21" t="s">
        <v>77</v>
      </c>
      <c r="E45" s="12"/>
      <c r="F45" s="47">
        <f>IFERROR('p.8-9'!H45/'p.8-9'!$F45-1,0)</f>
        <v>40.095213060624879</v>
      </c>
      <c r="G45" s="22"/>
      <c r="H45" s="47">
        <f>IFERROR('p.8-9'!J45/'p.8-9'!$F45-1,0)</f>
        <v>38.518992016110936</v>
      </c>
      <c r="I45" s="22"/>
      <c r="J45" s="47">
        <f>IFERROR('p.8-9'!L45/'p.8-9'!$F45-1,0)</f>
        <v>38.518992016110978</v>
      </c>
      <c r="K45" s="22"/>
      <c r="L45" s="47">
        <f>IFERROR('p.8-9'!N45/'p.8-9'!$F45-1,0)</f>
        <v>38.518992016110978</v>
      </c>
      <c r="M45" s="22"/>
      <c r="N45" s="47">
        <f>IFERROR('p.8-9'!P45/'p.8-9'!$F45-1,0)</f>
        <v>38.368541658473099</v>
      </c>
      <c r="P45" s="47">
        <f>IFERROR('p.8-9'!R45/'p.8-9'!$F45-1,0)</f>
        <v>39.059670648097246</v>
      </c>
      <c r="Q45" s="22"/>
      <c r="R45" s="47">
        <f>IFERROR('p.8-9'!T45/'p.8-9'!$F45-1,0)</f>
        <v>38.518992016111063</v>
      </c>
      <c r="S45" s="22"/>
    </row>
    <row r="46" spans="2:19" x14ac:dyDescent="0.2">
      <c r="B46" s="12">
        <f>MAX(B$11:B45)+1</f>
        <v>28</v>
      </c>
      <c r="C46" s="2"/>
      <c r="D46" s="21" t="s">
        <v>78</v>
      </c>
      <c r="E46" s="12"/>
      <c r="F46" s="47">
        <f>IFERROR('p.8-9'!H46/'p.8-9'!$F46-1,0)</f>
        <v>0.10691319774592833</v>
      </c>
      <c r="G46" s="22"/>
      <c r="H46" s="47">
        <f>IFERROR('p.8-9'!J46/'p.8-9'!$F46-1,0)</f>
        <v>0.10944189354624378</v>
      </c>
      <c r="I46" s="22"/>
      <c r="J46" s="47">
        <f>IFERROR('p.8-9'!L46/'p.8-9'!$F46-1,0)</f>
        <v>8.5728685144751626E-2</v>
      </c>
      <c r="K46" s="22"/>
      <c r="L46" s="47">
        <f>IFERROR('p.8-9'!N46/'p.8-9'!$F46-1,0)</f>
        <v>0.10157557566500386</v>
      </c>
      <c r="M46" s="22"/>
      <c r="N46" s="47">
        <f>IFERROR('p.8-9'!P46/'p.8-9'!$F46-1,0)</f>
        <v>0.36340508344559841</v>
      </c>
      <c r="P46" s="47">
        <f>IFERROR('p.8-9'!R46/'p.8-9'!$F46-1,0)</f>
        <v>0.37876704155748286</v>
      </c>
      <c r="Q46" s="22"/>
      <c r="R46" s="47">
        <f>IFERROR('p.8-9'!T46/'p.8-9'!$F46-1,0)</f>
        <v>0.22428522654795313</v>
      </c>
      <c r="S46" s="22"/>
    </row>
    <row r="47" spans="2:19" x14ac:dyDescent="0.2">
      <c r="B47" s="12">
        <f>MAX(B$11:B46)+1</f>
        <v>29</v>
      </c>
      <c r="C47" s="2"/>
      <c r="D47" s="21" t="s">
        <v>79</v>
      </c>
      <c r="E47" s="12"/>
      <c r="F47" s="47">
        <f>IFERROR('p.8-9'!H47/'p.8-9'!$F47-1,0)</f>
        <v>0.28163630329819433</v>
      </c>
      <c r="G47" s="22"/>
      <c r="H47" s="47">
        <f>IFERROR('p.8-9'!J47/'p.8-9'!$F47-1,0)</f>
        <v>0.18148286131982427</v>
      </c>
      <c r="I47" s="22"/>
      <c r="J47" s="47">
        <f>IFERROR('p.8-9'!L47/'p.8-9'!$F47-1,0)</f>
        <v>0.16043999080099169</v>
      </c>
      <c r="K47" s="22"/>
      <c r="L47" s="47">
        <f>IFERROR('p.8-9'!N47/'p.8-9'!$F47-1,0)</f>
        <v>0.1851984652246228</v>
      </c>
      <c r="M47" s="22"/>
      <c r="N47" s="47">
        <f>IFERROR('p.8-9'!P47/'p.8-9'!$F47-1,0)</f>
        <v>0.83415707315478937</v>
      </c>
      <c r="P47" s="47">
        <f>IFERROR('p.8-9'!R47/'p.8-9'!$F47-1,0)</f>
        <v>0.82665829856061124</v>
      </c>
      <c r="Q47" s="22"/>
      <c r="R47" s="47">
        <f>IFERROR('p.8-9'!T47/'p.8-9'!$F47-1,0)</f>
        <v>0.42767646889722211</v>
      </c>
      <c r="S47" s="22"/>
    </row>
    <row r="48" spans="2:19" x14ac:dyDescent="0.2">
      <c r="B48" s="12">
        <f>MAX(B$11:B47)+1</f>
        <v>30</v>
      </c>
      <c r="C48" s="2"/>
      <c r="D48" s="21" t="s">
        <v>80</v>
      </c>
      <c r="E48" s="12"/>
      <c r="F48" s="47">
        <f>IFERROR('p.8-9'!H48/'p.8-9'!$F48-1,0)</f>
        <v>0.2444971726140861</v>
      </c>
      <c r="G48" s="22"/>
      <c r="H48" s="47">
        <f>IFERROR('p.8-9'!J48/'p.8-9'!$F48-1,0)</f>
        <v>0.37835283748966719</v>
      </c>
      <c r="I48" s="22"/>
      <c r="J48" s="47">
        <f>IFERROR('p.8-9'!L48/'p.8-9'!$F48-1,0)</f>
        <v>0.42207072325856165</v>
      </c>
      <c r="K48" s="22"/>
      <c r="L48" s="47">
        <f>IFERROR('p.8-9'!N48/'p.8-9'!$F48-1,0)</f>
        <v>0.46912700149946329</v>
      </c>
      <c r="M48" s="22"/>
      <c r="N48" s="47">
        <f>IFERROR('p.8-9'!P48/'p.8-9'!$F48-1,0)</f>
        <v>1.3734988330984153</v>
      </c>
      <c r="P48" s="47">
        <f>IFERROR('p.8-9'!R48/'p.8-9'!$F48-1,0)</f>
        <v>1.2809055348268963</v>
      </c>
      <c r="Q48" s="22"/>
      <c r="R48" s="47">
        <f>IFERROR('p.8-9'!T48/'p.8-9'!$F48-1,0)</f>
        <v>0.89393192076864336</v>
      </c>
      <c r="S48" s="22"/>
    </row>
    <row r="49" spans="2:19" x14ac:dyDescent="0.2">
      <c r="B49" s="12">
        <f>MAX(B$11:B48)+1</f>
        <v>31</v>
      </c>
      <c r="C49" s="2"/>
      <c r="D49" s="21" t="s">
        <v>81</v>
      </c>
      <c r="E49" s="12"/>
      <c r="F49" s="47">
        <f>IFERROR('p.8-9'!H49/'p.8-9'!$F49-1,0)</f>
        <v>0.33882693343001447</v>
      </c>
      <c r="G49" s="22"/>
      <c r="H49" s="47">
        <f>IFERROR('p.8-9'!J49/'p.8-9'!$F49-1,0)</f>
        <v>0.49311963920876201</v>
      </c>
      <c r="I49" s="22"/>
      <c r="J49" s="47">
        <f>IFERROR('p.8-9'!L49/'p.8-9'!$F49-1,0)</f>
        <v>0.49011888342895116</v>
      </c>
      <c r="K49" s="22"/>
      <c r="L49" s="47">
        <f>IFERROR('p.8-9'!N49/'p.8-9'!$F49-1,0)</f>
        <v>0.50710631499109193</v>
      </c>
      <c r="M49" s="22"/>
      <c r="N49" s="47">
        <f>IFERROR('p.8-9'!P49/'p.8-9'!$F49-1,0)</f>
        <v>0.54678551203606607</v>
      </c>
      <c r="P49" s="47">
        <f>IFERROR('p.8-9'!R49/'p.8-9'!$F49-1,0)</f>
        <v>0.50009626483692116</v>
      </c>
      <c r="Q49" s="22"/>
      <c r="R49" s="47">
        <f>IFERROR('p.8-9'!T49/'p.8-9'!$F49-1,0)</f>
        <v>0.49932496972445883</v>
      </c>
      <c r="S49" s="22"/>
    </row>
    <row r="50" spans="2:19" x14ac:dyDescent="0.2">
      <c r="B50" s="12">
        <f>MAX(B$11:B49)+1</f>
        <v>32</v>
      </c>
      <c r="C50" s="2"/>
      <c r="D50" s="21" t="s">
        <v>82</v>
      </c>
      <c r="E50" s="12"/>
      <c r="F50" s="47">
        <f>IFERROR('p.8-9'!H50/'p.8-9'!$F50-1,0)</f>
        <v>40.095216394076253</v>
      </c>
      <c r="G50" s="22"/>
      <c r="H50" s="47">
        <f>IFERROR('p.8-9'!J50/'p.8-9'!$F50-1,0)</f>
        <v>36.845048465509514</v>
      </c>
      <c r="I50" s="22"/>
      <c r="J50" s="47">
        <f>IFERROR('p.8-9'!L50/'p.8-9'!$F50-1,0)</f>
        <v>36.845048465509514</v>
      </c>
      <c r="K50" s="22"/>
      <c r="L50" s="47">
        <f>IFERROR('p.8-9'!N50/'p.8-9'!$F50-1,0)</f>
        <v>36.845048465509514</v>
      </c>
      <c r="M50" s="22"/>
      <c r="N50" s="47">
        <f>IFERROR('p.8-9'!P50/'p.8-9'!$F50-1,0)</f>
        <v>36.799554037042974</v>
      </c>
      <c r="P50" s="47">
        <f>IFERROR('p.8-9'!R50/'p.8-9'!$F50-1,0)</f>
        <v>37.916064238509819</v>
      </c>
      <c r="Q50" s="22"/>
      <c r="R50" s="47">
        <f>IFERROR('p.8-9'!T50/'p.8-9'!$F50-1,0)</f>
        <v>36.855047606132509</v>
      </c>
      <c r="S50" s="22"/>
    </row>
    <row r="51" spans="2:19" x14ac:dyDescent="0.2">
      <c r="B51" s="12">
        <f>MAX(B$11:B50)+1</f>
        <v>33</v>
      </c>
      <c r="C51" s="2"/>
      <c r="D51" s="1" t="s">
        <v>36</v>
      </c>
      <c r="E51" s="12"/>
      <c r="F51" s="48">
        <f>IFERROR('p.8-9'!H51/'p.8-9'!$F51-1,0)</f>
        <v>3.9618930495937787E-2</v>
      </c>
      <c r="G51" s="20"/>
      <c r="H51" s="48">
        <f>IFERROR('p.8-9'!J51/'p.8-9'!$F51-1,0)</f>
        <v>-0.1174302588963102</v>
      </c>
      <c r="I51" s="20"/>
      <c r="J51" s="48">
        <f>IFERROR('p.8-9'!L51/'p.8-9'!$F51-1,0)</f>
        <v>-0.13462639117263919</v>
      </c>
      <c r="K51" s="20"/>
      <c r="L51" s="48">
        <f>IFERROR('p.8-9'!N51/'p.8-9'!$F51-1,0)</f>
        <v>-0.12066801087129486</v>
      </c>
      <c r="M51" s="20"/>
      <c r="N51" s="48">
        <f>IFERROR('p.8-9'!P51/'p.8-9'!$F51-1,0)</f>
        <v>0.14060895486900571</v>
      </c>
      <c r="P51" s="48">
        <f>IFERROR('p.8-9'!R51/'p.8-9'!$F51-1,0)</f>
        <v>0.1481600036517845</v>
      </c>
      <c r="Q51" s="20"/>
      <c r="R51" s="48">
        <f>IFERROR('p.8-9'!T51/'p.8-9'!$F51-1,0)</f>
        <v>-5.8617787478970618E-3</v>
      </c>
      <c r="S51" s="20"/>
    </row>
    <row r="52" spans="2:19" x14ac:dyDescent="0.2">
      <c r="B52" s="12"/>
      <c r="C52" s="2"/>
      <c r="E52" s="12"/>
      <c r="F52" s="23"/>
      <c r="G52" s="20"/>
      <c r="H52" s="23"/>
      <c r="I52" s="20"/>
      <c r="J52" s="23"/>
      <c r="K52" s="20"/>
      <c r="L52" s="23"/>
      <c r="M52" s="20"/>
      <c r="N52" s="23"/>
      <c r="P52" s="23"/>
      <c r="Q52" s="20"/>
      <c r="R52" s="23"/>
      <c r="S52" s="20"/>
    </row>
    <row r="53" spans="2:19" x14ac:dyDescent="0.2">
      <c r="B53" s="12"/>
      <c r="C53" s="2"/>
      <c r="D53" s="18" t="s">
        <v>35</v>
      </c>
      <c r="E53" s="12"/>
      <c r="F53" s="20"/>
      <c r="G53" s="20"/>
      <c r="H53" s="20"/>
      <c r="I53" s="20"/>
      <c r="J53" s="20"/>
      <c r="K53" s="20"/>
      <c r="L53" s="20"/>
      <c r="M53" s="20"/>
      <c r="N53" s="20"/>
      <c r="P53" s="20"/>
      <c r="Q53" s="20"/>
      <c r="R53" s="20"/>
      <c r="S53" s="20"/>
    </row>
    <row r="54" spans="2:19" x14ac:dyDescent="0.2">
      <c r="B54" s="12">
        <f>MAX(B$11:B53)+1</f>
        <v>34</v>
      </c>
      <c r="C54" s="2"/>
      <c r="D54" s="21" t="s">
        <v>73</v>
      </c>
      <c r="E54" s="12"/>
      <c r="F54" s="47">
        <f>IFERROR('p.8-9'!H54/'p.8-9'!$F54-1,0)</f>
        <v>-1.672834299788617E-2</v>
      </c>
      <c r="G54" s="22"/>
      <c r="H54" s="47">
        <f>IFERROR('p.8-9'!J54/'p.8-9'!$F54-1,0)</f>
        <v>-0.23949133161173297</v>
      </c>
      <c r="I54" s="22"/>
      <c r="J54" s="47">
        <f>IFERROR('p.8-9'!L54/'p.8-9'!$F54-1,0)</f>
        <v>-0.25591431622484018</v>
      </c>
      <c r="K54" s="22"/>
      <c r="L54" s="47">
        <f>IFERROR('p.8-9'!N54/'p.8-9'!$F54-1,0)</f>
        <v>-0.24482146616212852</v>
      </c>
      <c r="M54" s="22"/>
      <c r="N54" s="47">
        <f>IFERROR('p.8-9'!P54/'p.8-9'!$F54-1,0)</f>
        <v>-5.7719182250438483E-2</v>
      </c>
      <c r="P54" s="47">
        <f>IFERROR('p.8-9'!R54/'p.8-9'!$F54-1,0)</f>
        <v>-4.7214579735922024E-2</v>
      </c>
      <c r="Q54" s="22"/>
      <c r="R54" s="47">
        <f>IFERROR('p.8-9'!T54/'p.8-9'!$F54-1,0)</f>
        <v>1.5862097501993633E-2</v>
      </c>
      <c r="S54" s="22"/>
    </row>
    <row r="55" spans="2:19" x14ac:dyDescent="0.2">
      <c r="B55" s="12">
        <f>MAX(B$11:B54)+1</f>
        <v>35</v>
      </c>
      <c r="C55" s="2"/>
      <c r="D55" s="21" t="s">
        <v>74</v>
      </c>
      <c r="E55" s="12"/>
      <c r="F55" s="47">
        <f>IFERROR('p.8-9'!H55/'p.8-9'!$F55-1,0)</f>
        <v>-7.2641653206361179E-3</v>
      </c>
      <c r="G55" s="22"/>
      <c r="H55" s="47">
        <f>IFERROR('p.8-9'!J55/'p.8-9'!$F55-1,0)</f>
        <v>-0.26290523503145347</v>
      </c>
      <c r="I55" s="22"/>
      <c r="J55" s="47">
        <f>IFERROR('p.8-9'!L55/'p.8-9'!$F55-1,0)</f>
        <v>-0.27857092807932504</v>
      </c>
      <c r="K55" s="22"/>
      <c r="L55" s="47">
        <f>IFERROR('p.8-9'!N55/'p.8-9'!$F55-1,0)</f>
        <v>-0.26026366489665731</v>
      </c>
      <c r="M55" s="22"/>
      <c r="N55" s="47">
        <f>IFERROR('p.8-9'!P55/'p.8-9'!$F55-1,0)</f>
        <v>0.22575852228375792</v>
      </c>
      <c r="P55" s="47">
        <f>IFERROR('p.8-9'!R55/'p.8-9'!$F55-1,0)</f>
        <v>0.21996517212290589</v>
      </c>
      <c r="Q55" s="22"/>
      <c r="R55" s="47">
        <f>IFERROR('p.8-9'!T55/'p.8-9'!$F55-1,0)</f>
        <v>0.36532327402285625</v>
      </c>
      <c r="S55" s="22"/>
    </row>
    <row r="56" spans="2:19" x14ac:dyDescent="0.2">
      <c r="B56" s="12">
        <f>MAX(B$11:B55)+1</f>
        <v>36</v>
      </c>
      <c r="C56" s="2"/>
      <c r="D56" s="21" t="s">
        <v>75</v>
      </c>
      <c r="E56" s="12"/>
      <c r="F56" s="47">
        <f>IFERROR('p.8-9'!H56/'p.8-9'!$F56-1,0)</f>
        <v>0.23583273436582197</v>
      </c>
      <c r="G56" s="22"/>
      <c r="H56" s="47">
        <f>IFERROR('p.8-9'!J56/'p.8-9'!$F56-1,0)</f>
        <v>-0.2724775823039951</v>
      </c>
      <c r="I56" s="22"/>
      <c r="J56" s="47">
        <f>IFERROR('p.8-9'!L56/'p.8-9'!$F56-1,0)</f>
        <v>-0.2200457057288957</v>
      </c>
      <c r="K56" s="22"/>
      <c r="L56" s="47">
        <f>IFERROR('p.8-9'!N56/'p.8-9'!$F56-1,0)</f>
        <v>-0.16358123472685959</v>
      </c>
      <c r="M56" s="22"/>
      <c r="N56" s="47">
        <f>IFERROR('p.8-9'!P56/'p.8-9'!$F56-1,0)</f>
        <v>1.0147430643595312</v>
      </c>
      <c r="P56" s="47">
        <f>IFERROR('p.8-9'!R56/'p.8-9'!$F56-1,0)</f>
        <v>0.91341984063669579</v>
      </c>
      <c r="Q56" s="22"/>
      <c r="R56" s="47">
        <f>IFERROR('p.8-9'!T56/'p.8-9'!$F56-1,0)</f>
        <v>1.1405068227719664</v>
      </c>
      <c r="S56" s="22"/>
    </row>
    <row r="57" spans="2:19" x14ac:dyDescent="0.2">
      <c r="B57" s="12">
        <f>MAX(B$11:B56)+1</f>
        <v>37</v>
      </c>
      <c r="C57" s="2"/>
      <c r="D57" s="21" t="s">
        <v>76</v>
      </c>
      <c r="E57" s="12"/>
      <c r="F57" s="47">
        <f>IFERROR('p.8-9'!H57/'p.8-9'!$F57-1,0)</f>
        <v>1.2170841936778367</v>
      </c>
      <c r="G57" s="22"/>
      <c r="H57" s="47">
        <f>IFERROR('p.8-9'!J57/'p.8-9'!$F57-1,0)</f>
        <v>0.86380729324824013</v>
      </c>
      <c r="I57" s="22"/>
      <c r="J57" s="47">
        <f>IFERROR('p.8-9'!L57/'p.8-9'!$F57-1,0)</f>
        <v>0.86115492490870671</v>
      </c>
      <c r="K57" s="22"/>
      <c r="L57" s="47">
        <f>IFERROR('p.8-9'!N57/'p.8-9'!$F57-1,0)</f>
        <v>0.87599004640691902</v>
      </c>
      <c r="M57" s="22"/>
      <c r="N57" s="47">
        <f>IFERROR('p.8-9'!P57/'p.8-9'!$F57-1,0)</f>
        <v>0.91059602836979181</v>
      </c>
      <c r="P57" s="47">
        <f>IFERROR('p.8-9'!R57/'p.8-9'!$F57-1,0)</f>
        <v>0.87202833637389743</v>
      </c>
      <c r="Q57" s="22"/>
      <c r="R57" s="47">
        <f>IFERROR('p.8-9'!T57/'p.8-9'!$F57-1,0)</f>
        <v>0.885271283371865</v>
      </c>
      <c r="S57" s="22"/>
    </row>
    <row r="58" spans="2:19" x14ac:dyDescent="0.2">
      <c r="B58" s="12">
        <f>MAX(B$11:B57)+1</f>
        <v>38</v>
      </c>
      <c r="C58" s="2"/>
      <c r="D58" s="21" t="s">
        <v>77</v>
      </c>
      <c r="E58" s="12"/>
      <c r="F58" s="47">
        <f>IFERROR('p.8-9'!H58/'p.8-9'!$F58-1,0)</f>
        <v>40.095212179073229</v>
      </c>
      <c r="G58" s="22"/>
      <c r="H58" s="47">
        <f>IFERROR('p.8-9'!J58/'p.8-9'!$F58-1,0)</f>
        <v>36.345796717173499</v>
      </c>
      <c r="I58" s="22"/>
      <c r="J58" s="47">
        <f>IFERROR('p.8-9'!L58/'p.8-9'!$F58-1,0)</f>
        <v>36.345796717173499</v>
      </c>
      <c r="K58" s="22"/>
      <c r="L58" s="47">
        <f>IFERROR('p.8-9'!N58/'p.8-9'!$F58-1,0)</f>
        <v>36.345796717173542</v>
      </c>
      <c r="M58" s="22"/>
      <c r="N58" s="47">
        <f>IFERROR('p.8-9'!P58/'p.8-9'!$F58-1,0)</f>
        <v>36.190048499807467</v>
      </c>
      <c r="P58" s="47">
        <f>IFERROR('p.8-9'!R58/'p.8-9'!$F58-1,0)</f>
        <v>36.90771449684653</v>
      </c>
      <c r="Q58" s="22"/>
      <c r="R58" s="47">
        <f>IFERROR('p.8-9'!T58/'p.8-9'!$F58-1,0)</f>
        <v>36.345796717173542</v>
      </c>
      <c r="S58" s="22"/>
    </row>
    <row r="59" spans="2:19" x14ac:dyDescent="0.2">
      <c r="B59" s="12">
        <f>MAX(B$11:B58)+1</f>
        <v>39</v>
      </c>
      <c r="C59" s="2"/>
      <c r="D59" s="1" t="s">
        <v>37</v>
      </c>
      <c r="E59" s="12"/>
      <c r="F59" s="48">
        <f>IFERROR('p.8-9'!H59/'p.8-9'!$F59-1,0)</f>
        <v>-1.859223704050561E-3</v>
      </c>
      <c r="G59" s="20"/>
      <c r="H59" s="48">
        <f>IFERROR('p.8-9'!J59/'p.8-9'!$F59-1,0)</f>
        <v>-0.2425865988517798</v>
      </c>
      <c r="I59" s="20"/>
      <c r="J59" s="48">
        <f>IFERROR('p.8-9'!L59/'p.8-9'!$F59-1,0)</f>
        <v>-0.25620297729580221</v>
      </c>
      <c r="K59" s="20"/>
      <c r="L59" s="48">
        <f>IFERROR('p.8-9'!N59/'p.8-9'!$F59-1,0)</f>
        <v>-0.24189615203644366</v>
      </c>
      <c r="M59" s="20"/>
      <c r="N59" s="48">
        <f>IFERROR('p.8-9'!P59/'p.8-9'!$F59-1,0)</f>
        <v>4.4118804042996729E-2</v>
      </c>
      <c r="P59" s="48">
        <f>IFERROR('p.8-9'!R59/'p.8-9'!$F59-1,0)</f>
        <v>4.703822649304179E-2</v>
      </c>
      <c r="Q59" s="20"/>
      <c r="R59" s="48">
        <f>IFERROR('p.8-9'!T59/'p.8-9'!$F59-1,0)</f>
        <v>0.13311872056945928</v>
      </c>
      <c r="S59" s="20"/>
    </row>
    <row r="60" spans="2:19" x14ac:dyDescent="0.2">
      <c r="B60" s="12"/>
      <c r="C60" s="2"/>
      <c r="D60" s="21"/>
      <c r="E60" s="12"/>
      <c r="F60" s="4"/>
      <c r="G60" s="4"/>
      <c r="H60" s="4"/>
      <c r="I60" s="4"/>
      <c r="J60" s="4"/>
      <c r="K60" s="4"/>
      <c r="L60" s="4"/>
      <c r="M60" s="4"/>
      <c r="N60" s="4"/>
      <c r="P60" s="4"/>
      <c r="Q60" s="4"/>
      <c r="R60" s="4"/>
      <c r="S60" s="4"/>
    </row>
    <row r="61" spans="2:19" x14ac:dyDescent="0.2">
      <c r="B61" s="12">
        <f>MAX(B$11:B60)+1</f>
        <v>40</v>
      </c>
      <c r="C61" s="2"/>
      <c r="D61" s="1" t="s">
        <v>50</v>
      </c>
      <c r="E61" s="12"/>
      <c r="F61" s="48">
        <f>IFERROR('p.8-9'!H61/'p.8-9'!$F61-1,0)</f>
        <v>2.5954036389107982E-2</v>
      </c>
      <c r="G61" s="20"/>
      <c r="H61" s="48">
        <f>IFERROR('p.8-9'!J61/'p.8-9'!$F61-1,0)</f>
        <v>-0.1586627622532305</v>
      </c>
      <c r="I61" s="20"/>
      <c r="J61" s="48">
        <f>IFERROR('p.8-9'!L61/'p.8-9'!$F61-1,0)</f>
        <v>-0.17467955186134099</v>
      </c>
      <c r="K61" s="20"/>
      <c r="L61" s="48">
        <f>IFERROR('p.8-9'!N61/'p.8-9'!$F61-1,0)</f>
        <v>-0.16060637707250902</v>
      </c>
      <c r="M61" s="20"/>
      <c r="N61" s="48">
        <f>IFERROR('p.8-9'!P61/'p.8-9'!$F61-1,0)</f>
        <v>0.10882046960922009</v>
      </c>
      <c r="P61" s="48">
        <f>IFERROR('p.8-9'!R61/'p.8-9'!$F61-1,0)</f>
        <v>0.11484563845351259</v>
      </c>
      <c r="Q61" s="20"/>
      <c r="R61" s="48">
        <f>IFERROR('p.8-9'!T61/'p.8-9'!$F61-1,0)</f>
        <v>3.9925065983166697E-2</v>
      </c>
      <c r="S61" s="20"/>
    </row>
    <row r="62" spans="2:19" x14ac:dyDescent="0.2">
      <c r="B62" s="12"/>
      <c r="C62" s="2"/>
      <c r="D62" s="2"/>
      <c r="E62" s="12"/>
      <c r="F62" s="19"/>
      <c r="G62" s="24"/>
      <c r="H62" s="19"/>
      <c r="I62" s="24"/>
      <c r="J62" s="19"/>
      <c r="K62" s="24"/>
      <c r="L62" s="19"/>
      <c r="M62" s="24"/>
      <c r="N62" s="19"/>
      <c r="P62" s="19"/>
      <c r="Q62" s="24"/>
      <c r="R62" s="19"/>
      <c r="S62" s="24"/>
    </row>
    <row r="63" spans="2:19" x14ac:dyDescent="0.2">
      <c r="B63" s="12"/>
      <c r="C63" s="2"/>
      <c r="D63" s="2"/>
      <c r="E63" s="12"/>
      <c r="F63" s="19"/>
      <c r="G63" s="25"/>
      <c r="H63" s="19"/>
      <c r="I63" s="25"/>
      <c r="J63" s="19"/>
      <c r="K63" s="25"/>
      <c r="L63" s="19"/>
      <c r="M63" s="25"/>
      <c r="N63" s="19"/>
      <c r="P63" s="19"/>
      <c r="Q63" s="25"/>
      <c r="R63" s="19"/>
      <c r="S63" s="25"/>
    </row>
    <row r="64" spans="2:19" x14ac:dyDescent="0.2">
      <c r="B64" s="12"/>
      <c r="C64" s="2"/>
      <c r="D64" s="18" t="s">
        <v>51</v>
      </c>
      <c r="E64" s="12"/>
      <c r="F64" s="12"/>
      <c r="G64" s="12"/>
      <c r="H64" s="12"/>
      <c r="I64" s="12"/>
      <c r="J64" s="12"/>
      <c r="K64" s="12"/>
      <c r="L64" s="12"/>
      <c r="M64" s="12"/>
      <c r="N64" s="12"/>
      <c r="P64" s="12"/>
      <c r="Q64" s="12"/>
      <c r="R64" s="12"/>
      <c r="S64" s="12"/>
    </row>
    <row r="65" spans="2:19" x14ac:dyDescent="0.2">
      <c r="B65" s="12"/>
      <c r="C65" s="2"/>
      <c r="D65" s="21"/>
      <c r="E65" s="12"/>
      <c r="F65" s="4"/>
      <c r="G65" s="4"/>
      <c r="H65" s="4"/>
      <c r="I65" s="4"/>
      <c r="J65" s="4"/>
      <c r="K65" s="4"/>
      <c r="L65" s="4"/>
      <c r="M65" s="4"/>
      <c r="N65" s="4"/>
      <c r="P65" s="4"/>
      <c r="Q65" s="4"/>
      <c r="R65" s="4"/>
      <c r="S65" s="4"/>
    </row>
    <row r="66" spans="2:19" x14ac:dyDescent="0.2">
      <c r="B66" s="12"/>
      <c r="C66" s="2"/>
      <c r="D66" s="26" t="s">
        <v>38</v>
      </c>
      <c r="E66" s="12"/>
      <c r="F66" s="19"/>
      <c r="G66" s="24"/>
      <c r="H66" s="19"/>
      <c r="I66" s="24"/>
      <c r="J66" s="19"/>
      <c r="K66" s="24"/>
      <c r="L66" s="19"/>
      <c r="M66" s="24"/>
      <c r="N66" s="19"/>
      <c r="P66" s="19"/>
      <c r="Q66" s="24"/>
      <c r="R66" s="19"/>
      <c r="S66" s="24"/>
    </row>
    <row r="67" spans="2:19" x14ac:dyDescent="0.2">
      <c r="B67" s="12">
        <f>MAX(B$11:B66)+1</f>
        <v>41</v>
      </c>
      <c r="C67" s="2"/>
      <c r="D67" s="27" t="s">
        <v>13</v>
      </c>
      <c r="E67" s="12"/>
      <c r="F67" s="47">
        <f>IFERROR('p.8-9'!H67/'p.8-9'!$F67-1,0)</f>
        <v>-1.0867763322904733E-2</v>
      </c>
      <c r="G67" s="22"/>
      <c r="H67" s="47">
        <f>IFERROR('p.8-9'!J67/'p.8-9'!$F67-1,0)</f>
        <v>1.7533665155153422E-2</v>
      </c>
      <c r="I67" s="22"/>
      <c r="J67" s="47">
        <f>IFERROR('p.8-9'!L67/'p.8-9'!$F67-1,0)</f>
        <v>-4.4894879844855629E-3</v>
      </c>
      <c r="K67" s="22"/>
      <c r="L67" s="47">
        <f>IFERROR('p.8-9'!N67/'p.8-9'!$F67-1,0)</f>
        <v>1.0278845959496463E-2</v>
      </c>
      <c r="M67" s="22"/>
      <c r="N67" s="47">
        <f>IFERROR('p.8-9'!P67/'p.8-9'!$F67-1,0)</f>
        <v>-3.7433577804712015E-2</v>
      </c>
      <c r="P67" s="47">
        <f>IFERROR('p.8-9'!R67/'p.8-9'!$F67-1,0)</f>
        <v>-4.1317736614134626E-2</v>
      </c>
      <c r="Q67" s="22"/>
      <c r="R67" s="47">
        <f>IFERROR('p.8-9'!T67/'p.8-9'!$F67-1,0)</f>
        <v>-2.5051899081619977E-2</v>
      </c>
      <c r="S67" s="22"/>
    </row>
    <row r="68" spans="2:19" x14ac:dyDescent="0.2">
      <c r="B68" s="12">
        <f>MAX(B$11:B67)+1</f>
        <v>42</v>
      </c>
      <c r="C68" s="2"/>
      <c r="D68" s="27" t="s">
        <v>14</v>
      </c>
      <c r="E68" s="12"/>
      <c r="F68" s="47">
        <f>IFERROR('p.8-9'!H68/'p.8-9'!$F68-1,0)</f>
        <v>8.0239560393580156E-3</v>
      </c>
      <c r="G68" s="22"/>
      <c r="H68" s="47">
        <f>IFERROR('p.8-9'!J68/'p.8-9'!$F68-1,0)</f>
        <v>0.11718187230421306</v>
      </c>
      <c r="I68" s="22"/>
      <c r="J68" s="47">
        <f>IFERROR('p.8-9'!L68/'p.8-9'!$F68-1,0)</f>
        <v>9.4514709804768504E-2</v>
      </c>
      <c r="K68" s="22"/>
      <c r="L68" s="47">
        <f>IFERROR('p.8-9'!N68/'p.8-9'!$F68-1,0)</f>
        <v>0.1210757402023368</v>
      </c>
      <c r="M68" s="22"/>
      <c r="N68" s="47">
        <f>IFERROR('p.8-9'!P68/'p.8-9'!$F68-1,0)</f>
        <v>-2.2276834303706083E-3</v>
      </c>
      <c r="P68" s="47">
        <f>IFERROR('p.8-9'!R68/'p.8-9'!$F68-1,0)</f>
        <v>-1.2369875906343419E-2</v>
      </c>
      <c r="Q68" s="22"/>
      <c r="R68" s="47">
        <f>IFERROR('p.8-9'!T68/'p.8-9'!$F68-1,0)</f>
        <v>-3.4124929629226752E-3</v>
      </c>
      <c r="S68" s="22"/>
    </row>
    <row r="69" spans="2:19" x14ac:dyDescent="0.2">
      <c r="B69" s="12">
        <f>MAX(B$11:B68)+1</f>
        <v>43</v>
      </c>
      <c r="C69" s="2"/>
      <c r="D69" s="27" t="s">
        <v>68</v>
      </c>
      <c r="E69" s="12"/>
      <c r="F69" s="47">
        <f>IFERROR('p.8-9'!H69/'p.8-9'!$F69-1,0)</f>
        <v>8.1131192531241458E-2</v>
      </c>
      <c r="G69" s="22"/>
      <c r="H69" s="47">
        <f>IFERROR('p.8-9'!J69/'p.8-9'!$F69-1,0)</f>
        <v>0.43191377934302921</v>
      </c>
      <c r="I69" s="22"/>
      <c r="J69" s="47">
        <f>IFERROR('p.8-9'!L69/'p.8-9'!$F69-1,0)</f>
        <v>0.53482169875296393</v>
      </c>
      <c r="K69" s="22"/>
      <c r="L69" s="47">
        <f>IFERROR('p.8-9'!N69/'p.8-9'!$F69-1,0)</f>
        <v>0.64631343441142497</v>
      </c>
      <c r="M69" s="22"/>
      <c r="N69" s="47">
        <f>IFERROR('p.8-9'!P69/'p.8-9'!$F69-1,0)</f>
        <v>0.11868939623524</v>
      </c>
      <c r="P69" s="47">
        <f>IFERROR('p.8-9'!R69/'p.8-9'!$F69-1,0)</f>
        <v>0.12929332560487206</v>
      </c>
      <c r="Q69" s="22"/>
      <c r="R69" s="47">
        <f>IFERROR('p.8-9'!T69/'p.8-9'!$F69-1,0)</f>
        <v>8.3307641054161552E-2</v>
      </c>
      <c r="S69" s="22"/>
    </row>
    <row r="70" spans="2:19" x14ac:dyDescent="0.2">
      <c r="B70" s="12">
        <f>MAX(B$11:B69)+1</f>
        <v>44</v>
      </c>
      <c r="C70" s="2"/>
      <c r="D70" s="27" t="s">
        <v>69</v>
      </c>
      <c r="E70" s="12"/>
      <c r="F70" s="47">
        <f>IFERROR('p.8-9'!H70/'p.8-9'!$F70-1,0)</f>
        <v>0.34139820724524639</v>
      </c>
      <c r="G70" s="22"/>
      <c r="H70" s="47">
        <f>IFERROR('p.8-9'!J70/'p.8-9'!$F70-1,0)</f>
        <v>-0.29941443510068355</v>
      </c>
      <c r="I70" s="22"/>
      <c r="J70" s="47">
        <f>IFERROR('p.8-9'!L70/'p.8-9'!$F70-1,0)</f>
        <v>-0.32529549265053348</v>
      </c>
      <c r="K70" s="22"/>
      <c r="L70" s="47">
        <f>IFERROR('p.8-9'!N70/'p.8-9'!$F70-1,0)</f>
        <v>-0.17994386369013793</v>
      </c>
      <c r="M70" s="22"/>
      <c r="N70" s="47">
        <f>IFERROR('p.8-9'!P70/'p.8-9'!$F70-1,0)</f>
        <v>-0.63474491722209936</v>
      </c>
      <c r="P70" s="47">
        <f>IFERROR('p.8-9'!R70/'p.8-9'!$F70-1,0)</f>
        <v>-0.69882520550712557</v>
      </c>
      <c r="Q70" s="22"/>
      <c r="R70" s="47">
        <f>IFERROR('p.8-9'!T70/'p.8-9'!$F70-1,0)</f>
        <v>-0.8168653261435399</v>
      </c>
      <c r="S70" s="22"/>
    </row>
    <row r="71" spans="2:19" x14ac:dyDescent="0.2">
      <c r="B71" s="12">
        <f>MAX(B$11:B70)+1</f>
        <v>45</v>
      </c>
      <c r="C71" s="2"/>
      <c r="D71" s="27" t="s">
        <v>70</v>
      </c>
      <c r="E71" s="12"/>
      <c r="F71" s="47">
        <f>IFERROR('p.8-9'!H71/'p.8-9'!$F71-1,0)</f>
        <v>-5.1097919524812907E-3</v>
      </c>
      <c r="G71" s="22"/>
      <c r="H71" s="47">
        <f>IFERROR('p.8-9'!J71/'p.8-9'!$F71-1,0)</f>
        <v>0.67419112564606731</v>
      </c>
      <c r="I71" s="22"/>
      <c r="J71" s="47">
        <f>IFERROR('p.8-9'!L71/'p.8-9'!$F71-1,0)</f>
        <v>0.81002121993395315</v>
      </c>
      <c r="K71" s="22"/>
      <c r="L71" s="47">
        <f>IFERROR('p.8-9'!N71/'p.8-9'!$F71-1,0)</f>
        <v>0.96563795837078614</v>
      </c>
      <c r="M71" s="22"/>
      <c r="N71" s="47">
        <f>IFERROR('p.8-9'!P71/'p.8-9'!$F71-1,0)</f>
        <v>0.22608490675294379</v>
      </c>
      <c r="P71" s="47">
        <f>IFERROR('p.8-9'!R71/'p.8-9'!$F71-1,0)</f>
        <v>0.23715483853025199</v>
      </c>
      <c r="Q71" s="22"/>
      <c r="R71" s="47">
        <f>IFERROR('p.8-9'!T71/'p.8-9'!$F71-1,0)</f>
        <v>0.1608830344544514</v>
      </c>
      <c r="S71" s="22"/>
    </row>
    <row r="72" spans="2:19" x14ac:dyDescent="0.2">
      <c r="B72" s="12">
        <f>MAX(B$11:B71)+1</f>
        <v>46</v>
      </c>
      <c r="C72" s="2"/>
      <c r="D72" s="27" t="s">
        <v>71</v>
      </c>
      <c r="E72" s="12"/>
      <c r="F72" s="47">
        <f>IFERROR('p.8-9'!H72/'p.8-9'!$F72-1,0)</f>
        <v>8.0677997101638699E-2</v>
      </c>
      <c r="G72" s="22"/>
      <c r="H72" s="47">
        <f>IFERROR('p.8-9'!J72/'p.8-9'!$F72-1,0)</f>
        <v>0.9513567433298733</v>
      </c>
      <c r="I72" s="22"/>
      <c r="J72" s="47">
        <f>IFERROR('p.8-9'!L72/'p.8-9'!$F72-1,0)</f>
        <v>0.90397362395562708</v>
      </c>
      <c r="K72" s="22"/>
      <c r="L72" s="47">
        <f>IFERROR('p.8-9'!N72/'p.8-9'!$F72-1,0)</f>
        <v>1.172305102663517</v>
      </c>
      <c r="M72" s="22"/>
      <c r="N72" s="47">
        <f>IFERROR('p.8-9'!P72/'p.8-9'!$F72-1,0)</f>
        <v>0.36908495271186692</v>
      </c>
      <c r="P72" s="47">
        <f>IFERROR('p.8-9'!R72/'p.8-9'!$F72-1,0)</f>
        <v>0.25074501009136907</v>
      </c>
      <c r="Q72" s="22"/>
      <c r="R72" s="47">
        <f>IFERROR('p.8-9'!T72/'p.8-9'!$F72-1,0)</f>
        <v>5.114225122056193E-2</v>
      </c>
      <c r="S72" s="22"/>
    </row>
    <row r="73" spans="2:19" x14ac:dyDescent="0.2">
      <c r="B73" s="12">
        <f>MAX(B$11:B72)+1</f>
        <v>47</v>
      </c>
      <c r="C73" s="2"/>
      <c r="D73" s="27" t="s">
        <v>83</v>
      </c>
      <c r="E73" s="12"/>
      <c r="F73" s="47">
        <f>IFERROR('p.8-9'!H73/'p.8-9'!$F73-1,0)</f>
        <v>0.29220334893147748</v>
      </c>
      <c r="G73" s="22"/>
      <c r="H73" s="47">
        <f>IFERROR('p.8-9'!J73/'p.8-9'!$F73-1,0)</f>
        <v>0.99268555665025615</v>
      </c>
      <c r="I73" s="22"/>
      <c r="J73" s="47">
        <f>IFERROR('p.8-9'!L73/'p.8-9'!$F73-1,0)</f>
        <v>1.1910076212981373</v>
      </c>
      <c r="K73" s="22"/>
      <c r="L73" s="47">
        <f>IFERROR('p.8-9'!N73/'p.8-9'!$F73-1,0)</f>
        <v>1.4069168002700025</v>
      </c>
      <c r="M73" s="22"/>
      <c r="N73" s="47">
        <f>IFERROR('p.8-9'!P73/'p.8-9'!$F73-1,0)</f>
        <v>0.34653198416467967</v>
      </c>
      <c r="P73" s="47">
        <f>IFERROR('p.8-9'!R73/'p.8-9'!$F73-1,0)</f>
        <v>0.36695514374500426</v>
      </c>
      <c r="Q73" s="22"/>
      <c r="R73" s="47">
        <f>IFERROR('p.8-9'!T73/'p.8-9'!$F73-1,0)</f>
        <v>0.24905281832766213</v>
      </c>
      <c r="S73" s="22"/>
    </row>
    <row r="74" spans="2:19" x14ac:dyDescent="0.2">
      <c r="B74" s="12">
        <f>MAX(B$11:B73)+1</f>
        <v>48</v>
      </c>
      <c r="C74" s="2"/>
      <c r="D74" s="27" t="s">
        <v>84</v>
      </c>
      <c r="E74" s="12"/>
      <c r="F74" s="47">
        <f>IFERROR('p.8-9'!H74/'p.8-9'!$F74-1,0)</f>
        <v>-1.6342538319890298E-2</v>
      </c>
      <c r="G74" s="22"/>
      <c r="H74" s="47">
        <f>IFERROR('p.8-9'!J74/'p.8-9'!$F74-1,0)</f>
        <v>0.92412051903340986</v>
      </c>
      <c r="I74" s="22"/>
      <c r="J74" s="47">
        <f>IFERROR('p.8-9'!L74/'p.8-9'!$F74-1,0)</f>
        <v>0.85843449490033175</v>
      </c>
      <c r="K74" s="22"/>
      <c r="L74" s="47">
        <f>IFERROR('p.8-9'!N74/'p.8-9'!$F74-1,0)</f>
        <v>1.1363133181037228</v>
      </c>
      <c r="M74" s="22"/>
      <c r="N74" s="47">
        <f>IFERROR('p.8-9'!P74/'p.8-9'!$F74-1,0)</f>
        <v>0.30284666559190687</v>
      </c>
      <c r="P74" s="47">
        <f>IFERROR('p.8-9'!R74/'p.8-9'!$F74-1,0)</f>
        <v>0.17652418530889658</v>
      </c>
      <c r="Q74" s="22"/>
      <c r="R74" s="47">
        <f>IFERROR('p.8-9'!T74/'p.8-9'!$F74-1,0)</f>
        <v>-3.5035352824066779E-2</v>
      </c>
      <c r="S74" s="22"/>
    </row>
    <row r="75" spans="2:19" x14ac:dyDescent="0.2">
      <c r="B75" s="12">
        <f>MAX(B$11:B74)+1</f>
        <v>49</v>
      </c>
      <c r="C75" s="2"/>
      <c r="D75" s="27" t="s">
        <v>15</v>
      </c>
      <c r="E75" s="12"/>
      <c r="F75" s="47">
        <f>IFERROR('p.8-9'!H75/'p.8-9'!$F75-1,0)</f>
        <v>3.7940885598110041E-2</v>
      </c>
      <c r="G75" s="22"/>
      <c r="H75" s="47">
        <f>IFERROR('p.8-9'!J75/'p.8-9'!$F75-1,0)</f>
        <v>0.23894257151510701</v>
      </c>
      <c r="I75" s="22"/>
      <c r="J75" s="47">
        <f>IFERROR('p.8-9'!L75/'p.8-9'!$F75-1,0)</f>
        <v>0.31667234090046703</v>
      </c>
      <c r="K75" s="22"/>
      <c r="L75" s="47">
        <f>IFERROR('p.8-9'!N75/'p.8-9'!$F75-1,0)</f>
        <v>0.38576055844674206</v>
      </c>
      <c r="M75" s="22"/>
      <c r="N75" s="47">
        <f>IFERROR('p.8-9'!P75/'p.8-9'!$F75-1,0)</f>
        <v>-1.065664263488908E-2</v>
      </c>
      <c r="P75" s="47">
        <f>IFERROR('p.8-9'!R75/'p.8-9'!$F75-1,0)</f>
        <v>5.6454938380967601E-2</v>
      </c>
      <c r="Q75" s="22"/>
      <c r="R75" s="47">
        <f>IFERROR('p.8-9'!T75/'p.8-9'!$F75-1,0)</f>
        <v>2.4501750775587361E-2</v>
      </c>
      <c r="S75" s="22"/>
    </row>
    <row r="76" spans="2:19" x14ac:dyDescent="0.2">
      <c r="B76" s="12">
        <f>MAX(B$11:B75)+1</f>
        <v>50</v>
      </c>
      <c r="D76" s="27" t="s">
        <v>64</v>
      </c>
      <c r="E76" s="12"/>
      <c r="F76" s="47">
        <f>IFERROR('p.8-9'!H76/'p.8-9'!$F76-1,0)</f>
        <v>2.085971364730411</v>
      </c>
      <c r="G76" s="22"/>
      <c r="H76" s="47">
        <f>IFERROR('p.8-9'!J76/'p.8-9'!$F76-1,0)</f>
        <v>2.5810326089581563</v>
      </c>
      <c r="I76" s="22"/>
      <c r="J76" s="47">
        <f>IFERROR('p.8-9'!L76/'p.8-9'!$F76-1,0)</f>
        <v>13.79063850874574</v>
      </c>
      <c r="K76" s="22"/>
      <c r="L76" s="47">
        <f>IFERROR('p.8-9'!N76/'p.8-9'!$F76-1,0)</f>
        <v>2.5048385386678866</v>
      </c>
      <c r="M76" s="22"/>
      <c r="N76" s="47">
        <f>IFERROR('p.8-9'!P76/'p.8-9'!$F76-1,0)</f>
        <v>2.5532248279433323</v>
      </c>
      <c r="P76" s="47">
        <f>IFERROR('p.8-9'!R76/'p.8-9'!$F76-1,0)</f>
        <v>4.8356831044934703</v>
      </c>
      <c r="Q76" s="22"/>
      <c r="R76" s="47">
        <f>IFERROR('p.8-9'!T76/'p.8-9'!$F76-1,0)</f>
        <v>2.5850406583900063</v>
      </c>
      <c r="S76" s="22"/>
    </row>
    <row r="77" spans="2:19" x14ac:dyDescent="0.2">
      <c r="B77" s="12">
        <f>MAX(B$11:B76)+1</f>
        <v>51</v>
      </c>
      <c r="D77" s="27" t="s">
        <v>65</v>
      </c>
      <c r="E77" s="12"/>
      <c r="F77" s="47">
        <f>IFERROR('p.8-9'!H77/'p.8-9'!$F77-1,0)</f>
        <v>0.68163695831749904</v>
      </c>
      <c r="G77" s="22"/>
      <c r="H77" s="47">
        <f>IFERROR('p.8-9'!J77/'p.8-9'!$F77-1,0)</f>
        <v>0.51726432922335186</v>
      </c>
      <c r="I77" s="22"/>
      <c r="J77" s="47">
        <f>IFERROR('p.8-9'!L77/'p.8-9'!$F77-1,0)</f>
        <v>2.3904387619234484</v>
      </c>
      <c r="K77" s="22"/>
      <c r="L77" s="47">
        <f>IFERROR('p.8-9'!N77/'p.8-9'!$F77-1,0)</f>
        <v>0.51726432282332446</v>
      </c>
      <c r="M77" s="22"/>
      <c r="N77" s="47">
        <f>IFERROR('p.8-9'!P77/'p.8-9'!$F77-1,0)</f>
        <v>0.48412673327925115</v>
      </c>
      <c r="P77" s="47">
        <f>IFERROR('p.8-9'!R77/'p.8-9'!$F77-1,0)</f>
        <v>0.81579662361476513</v>
      </c>
      <c r="Q77" s="22"/>
      <c r="R77" s="47">
        <f>IFERROR('p.8-9'!T77/'p.8-9'!$F77-1,0)</f>
        <v>0.51726440895099834</v>
      </c>
      <c r="S77" s="22"/>
    </row>
    <row r="78" spans="2:19" x14ac:dyDescent="0.2">
      <c r="B78" s="12">
        <f>MAX(B$11:B77)+1</f>
        <v>52</v>
      </c>
      <c r="D78" s="27" t="s">
        <v>66</v>
      </c>
      <c r="E78" s="12"/>
      <c r="F78" s="47">
        <f>IFERROR('p.8-9'!H78/'p.8-9'!$F78-1,0)</f>
        <v>1.9915046010339554</v>
      </c>
      <c r="G78" s="22"/>
      <c r="H78" s="47">
        <f>IFERROR('p.8-9'!J78/'p.8-9'!$F78-1,0)</f>
        <v>1.9277008857413458</v>
      </c>
      <c r="I78" s="22"/>
      <c r="J78" s="47">
        <f>IFERROR('p.8-9'!L78/'p.8-9'!$F78-1,0)</f>
        <v>11.701136112666502</v>
      </c>
      <c r="K78" s="22"/>
      <c r="L78" s="47">
        <f>IFERROR('p.8-9'!N78/'p.8-9'!$F78-1,0)</f>
        <v>1.8547357638225663</v>
      </c>
      <c r="M78" s="22"/>
      <c r="N78" s="47">
        <f>IFERROR('p.8-9'!P78/'p.8-9'!$F78-1,0)</f>
        <v>1.8954683467312341</v>
      </c>
      <c r="P78" s="47">
        <f>IFERROR('p.8-9'!R78/'p.8-9'!$F78-1,0)</f>
        <v>3.9942821694303188</v>
      </c>
      <c r="Q78" s="22"/>
      <c r="R78" s="47">
        <f>IFERROR('p.8-9'!T78/'p.8-9'!$F78-1,0)</f>
        <v>1.9306038626230158</v>
      </c>
      <c r="S78" s="22"/>
    </row>
    <row r="79" spans="2:19" x14ac:dyDescent="0.2">
      <c r="B79" s="12">
        <f>MAX(B$11:B78)+1</f>
        <v>53</v>
      </c>
      <c r="D79" s="27" t="s">
        <v>67</v>
      </c>
      <c r="E79" s="12"/>
      <c r="F79" s="47">
        <f>IFERROR('p.8-9'!H79/'p.8-9'!$F79-1,0)</f>
        <v>0.93542862849727682</v>
      </c>
      <c r="G79" s="22"/>
      <c r="H79" s="47">
        <f>IFERROR('p.8-9'!J79/'p.8-9'!$F79-1,0)</f>
        <v>1.0038414664971702</v>
      </c>
      <c r="I79" s="22"/>
      <c r="J79" s="47">
        <f>IFERROR('p.8-9'!L79/'p.8-9'!$F79-1,0)</f>
        <v>18.242693345471181</v>
      </c>
      <c r="K79" s="22"/>
      <c r="L79" s="47">
        <f>IFERROR('p.8-9'!N79/'p.8-9'!$F79-1,0)</f>
        <v>1.0038413715833445</v>
      </c>
      <c r="M79" s="22"/>
      <c r="N79" s="47">
        <f>IFERROR('p.8-9'!P79/'p.8-9'!$F79-1,0)</f>
        <v>0.96570267632823437</v>
      </c>
      <c r="P79" s="47">
        <f>IFERROR('p.8-9'!R79/'p.8-9'!$F79-1,0)</f>
        <v>5.5218921690034204</v>
      </c>
      <c r="Q79" s="22"/>
      <c r="R79" s="47">
        <f>IFERROR('p.8-9'!T79/'p.8-9'!$F79-1,0)</f>
        <v>1.0038414707093604</v>
      </c>
      <c r="S79" s="22"/>
    </row>
    <row r="80" spans="2:19" x14ac:dyDescent="0.2">
      <c r="B80" s="12">
        <f>MAX(B$11:B79)+1</f>
        <v>54</v>
      </c>
      <c r="D80" s="27" t="s">
        <v>16</v>
      </c>
      <c r="E80" s="12"/>
      <c r="F80" s="47">
        <f>IFERROR('p.8-9'!H80/'p.8-9'!$F80-1,0)</f>
        <v>3.1183372728118588</v>
      </c>
      <c r="G80" s="22"/>
      <c r="H80" s="47">
        <f>IFERROR('p.8-9'!J80/'p.8-9'!$F80-1,0)</f>
        <v>3.1220798823935541</v>
      </c>
      <c r="I80" s="22"/>
      <c r="J80" s="47">
        <f>IFERROR('p.8-9'!L80/'p.8-9'!$F80-1,0)</f>
        <v>14.537775919627087</v>
      </c>
      <c r="K80" s="22"/>
      <c r="L80" s="47">
        <f>IFERROR('p.8-9'!N80/'p.8-9'!$F80-1,0)</f>
        <v>3.2613218830937676</v>
      </c>
      <c r="M80" s="22"/>
      <c r="N80" s="47">
        <f>IFERROR('p.8-9'!P80/'p.8-9'!$F80-1,0)</f>
        <v>3.1015572995348597</v>
      </c>
      <c r="P80" s="47">
        <f>IFERROR('p.8-9'!R80/'p.8-9'!$F80-1,0)</f>
        <v>4.4648241908503179</v>
      </c>
      <c r="Q80" s="22"/>
      <c r="R80" s="47">
        <f>IFERROR('p.8-9'!T80/'p.8-9'!$F80-1,0)</f>
        <v>3.136350941719984</v>
      </c>
      <c r="S80" s="22"/>
    </row>
    <row r="81" spans="2:19" x14ac:dyDescent="0.2">
      <c r="B81" s="12">
        <f>MAX(B$11:B80)+1</f>
        <v>55</v>
      </c>
      <c r="C81" s="2"/>
      <c r="D81" s="2" t="s">
        <v>39</v>
      </c>
      <c r="F81" s="48">
        <f>IFERROR('p.8-9'!H81/'p.8-9'!$F81-1,0)</f>
        <v>1.1268956605076541E-2</v>
      </c>
      <c r="G81" s="20"/>
      <c r="H81" s="48">
        <f>IFERROR('p.8-9'!J81/'p.8-9'!$F81-1,0)</f>
        <v>6.7946172138800609E-2</v>
      </c>
      <c r="I81" s="20"/>
      <c r="J81" s="48">
        <f>IFERROR('p.8-9'!L81/'p.8-9'!$F81-1,0)</f>
        <v>0.11763256899717445</v>
      </c>
      <c r="K81" s="20"/>
      <c r="L81" s="48">
        <f>IFERROR('p.8-9'!N81/'p.8-9'!$F81-1,0)</f>
        <v>7.1369139064170417E-2</v>
      </c>
      <c r="M81" s="20"/>
      <c r="N81" s="48">
        <f>IFERROR('p.8-9'!P81/'p.8-9'!$F81-1,0)</f>
        <v>-1.0268275629717549E-2</v>
      </c>
      <c r="P81" s="48">
        <f>IFERROR('p.8-9'!R81/'p.8-9'!$F81-1,0)</f>
        <v>-7.4631300597005623E-4</v>
      </c>
      <c r="Q81" s="20"/>
      <c r="R81" s="48">
        <f>IFERROR('p.8-9'!T81/'p.8-9'!$F81-1,0)</f>
        <v>-2.4421592289514127E-3</v>
      </c>
      <c r="S81" s="20"/>
    </row>
    <row r="82" spans="2:19" x14ac:dyDescent="0.2">
      <c r="B82" s="12"/>
      <c r="C82" s="2"/>
      <c r="D82" s="21"/>
      <c r="E82" s="12"/>
      <c r="F82" s="4"/>
      <c r="G82" s="4"/>
      <c r="H82" s="4"/>
      <c r="I82" s="4"/>
      <c r="J82" s="4"/>
      <c r="K82" s="4"/>
      <c r="L82" s="4"/>
      <c r="M82" s="4"/>
      <c r="N82" s="4"/>
      <c r="P82" s="4"/>
      <c r="Q82" s="4"/>
      <c r="R82" s="4"/>
      <c r="S82" s="4"/>
    </row>
    <row r="83" spans="2:19" x14ac:dyDescent="0.2">
      <c r="B83" s="12">
        <f>MAX(B$11:B82)+1</f>
        <v>56</v>
      </c>
      <c r="C83" s="2"/>
      <c r="D83" s="1" t="s">
        <v>52</v>
      </c>
      <c r="E83" s="12"/>
      <c r="F83" s="48">
        <f>IFERROR('p.8-9'!H83/'p.8-9'!$F83-1,0)</f>
        <v>1.1268956605076541E-2</v>
      </c>
      <c r="G83" s="20"/>
      <c r="H83" s="48">
        <f>IFERROR('p.8-9'!J83/'p.8-9'!$F83-1,0)</f>
        <v>6.7946172138800609E-2</v>
      </c>
      <c r="I83" s="20"/>
      <c r="J83" s="48">
        <f>IFERROR('p.8-9'!L83/'p.8-9'!$F83-1,0)</f>
        <v>0.11763256899717445</v>
      </c>
      <c r="K83" s="20"/>
      <c r="L83" s="48">
        <f>IFERROR('p.8-9'!N83/'p.8-9'!$F83-1,0)</f>
        <v>7.1369139064170417E-2</v>
      </c>
      <c r="M83" s="20"/>
      <c r="N83" s="48">
        <f>IFERROR('p.8-9'!P83/'p.8-9'!$F83-1,0)</f>
        <v>-1.0268275629717549E-2</v>
      </c>
      <c r="P83" s="48">
        <f>IFERROR('p.8-9'!R83/'p.8-9'!$F83-1,0)</f>
        <v>-7.4631300597005623E-4</v>
      </c>
      <c r="Q83" s="20"/>
      <c r="R83" s="48">
        <f>IFERROR('p.8-9'!T83/'p.8-9'!$F83-1,0)</f>
        <v>-2.4421592289514127E-3</v>
      </c>
      <c r="S83" s="20"/>
    </row>
    <row r="84" spans="2:19" x14ac:dyDescent="0.2">
      <c r="B84" s="3"/>
      <c r="C84" s="2"/>
      <c r="D84" s="12"/>
      <c r="F84" s="19"/>
      <c r="G84" s="25"/>
      <c r="H84" s="19"/>
      <c r="I84" s="25"/>
      <c r="J84" s="19"/>
      <c r="K84" s="25"/>
      <c r="L84" s="19"/>
      <c r="M84" s="25"/>
      <c r="N84" s="19"/>
      <c r="P84" s="19"/>
      <c r="Q84" s="25"/>
      <c r="R84" s="19"/>
      <c r="S84" s="25"/>
    </row>
    <row r="85" spans="2:19" x14ac:dyDescent="0.2">
      <c r="B85" s="12">
        <f>MAX(B$11:B84)+1</f>
        <v>57</v>
      </c>
      <c r="C85" s="2"/>
      <c r="D85" s="10" t="s">
        <v>33</v>
      </c>
      <c r="F85" s="48">
        <f>IFERROR('p.8-9'!H85/'p.8-9'!$F85-1,0)</f>
        <v>-8.0121635386937173E-3</v>
      </c>
      <c r="G85" s="20"/>
      <c r="H85" s="48">
        <f>IFERROR('p.8-9'!J85/'p.8-9'!$F85-1,0)</f>
        <v>-8.0124691360405897E-3</v>
      </c>
      <c r="I85" s="20"/>
      <c r="J85" s="48">
        <f>IFERROR('p.8-9'!L85/'p.8-9'!$F85-1,0)</f>
        <v>-8.012569274050807E-3</v>
      </c>
      <c r="K85" s="20"/>
      <c r="L85" s="48">
        <f>IFERROR('p.8-9'!N85/'p.8-9'!$F85-1,0)</f>
        <v>-8.0125802453603345E-3</v>
      </c>
      <c r="M85" s="20"/>
      <c r="N85" s="48">
        <f>IFERROR('p.8-9'!P85/'p.8-9'!$F85-1,0)</f>
        <v>-8.0125856705266507E-3</v>
      </c>
      <c r="P85" s="48">
        <f>IFERROR('p.8-9'!R85/'p.8-9'!$F85-1,0)</f>
        <v>-8.0125819970872092E-3</v>
      </c>
      <c r="Q85" s="20"/>
      <c r="R85" s="48">
        <f>IFERROR('p.8-9'!T85/'p.8-9'!$F85-1,0)</f>
        <v>-8.0125527681065289E-3</v>
      </c>
      <c r="S85" s="20"/>
    </row>
    <row r="86" spans="2:19" x14ac:dyDescent="0.2">
      <c r="B86" s="12"/>
      <c r="C86" s="2"/>
      <c r="D86" s="2"/>
      <c r="E86" s="12"/>
    </row>
    <row r="87" spans="2:19" x14ac:dyDescent="0.2">
      <c r="B87" s="12"/>
      <c r="C87" s="2"/>
      <c r="D87" s="26" t="s">
        <v>18</v>
      </c>
      <c r="E87" s="12"/>
      <c r="F87" s="19"/>
      <c r="G87" s="28"/>
      <c r="H87" s="19"/>
      <c r="I87" s="28"/>
      <c r="J87" s="19"/>
      <c r="K87" s="28"/>
      <c r="L87" s="19"/>
      <c r="M87" s="28"/>
      <c r="N87" s="19"/>
      <c r="P87" s="19"/>
      <c r="Q87" s="28"/>
      <c r="R87" s="19"/>
      <c r="S87" s="28"/>
    </row>
    <row r="88" spans="2:19" x14ac:dyDescent="0.2">
      <c r="B88" s="12">
        <f>MAX(B$11:B87)+1</f>
        <v>58</v>
      </c>
      <c r="C88" s="2"/>
      <c r="D88" s="21" t="s">
        <v>28</v>
      </c>
      <c r="F88" s="47">
        <f>IFERROR('p.8-9'!H88/'p.8-9'!$F88-1,0)</f>
        <v>0</v>
      </c>
      <c r="G88" s="22"/>
      <c r="H88" s="47">
        <f>IFERROR('p.8-9'!J88/'p.8-9'!$F88-1,0)</f>
        <v>0</v>
      </c>
      <c r="I88" s="22"/>
      <c r="J88" s="47">
        <f>IFERROR('p.8-9'!L88/'p.8-9'!$F88-1,0)</f>
        <v>0</v>
      </c>
      <c r="K88" s="22"/>
      <c r="L88" s="47">
        <f>IFERROR('p.8-9'!N88/'p.8-9'!$F88-1,0)</f>
        <v>0</v>
      </c>
      <c r="M88" s="22"/>
      <c r="N88" s="47">
        <f>IFERROR('p.8-9'!P88/'p.8-9'!$F88-1,0)</f>
        <v>0</v>
      </c>
      <c r="P88" s="47">
        <f>IFERROR('p.8-9'!R88/'p.8-9'!$F88-1,0)</f>
        <v>0</v>
      </c>
      <c r="Q88" s="22"/>
      <c r="R88" s="47">
        <f>IFERROR('p.8-9'!T88/'p.8-9'!$F88-1,0)</f>
        <v>0</v>
      </c>
      <c r="S88" s="22"/>
    </row>
    <row r="89" spans="2:19" x14ac:dyDescent="0.2">
      <c r="B89" s="12">
        <f>MAX(B$11:B88)+1</f>
        <v>59</v>
      </c>
      <c r="C89" s="2"/>
      <c r="D89" s="21" t="s">
        <v>29</v>
      </c>
      <c r="E89" s="12"/>
      <c r="F89" s="47">
        <f>IFERROR('p.8-9'!H89/'p.8-9'!$F89-1,0)</f>
        <v>0</v>
      </c>
      <c r="G89" s="22"/>
      <c r="H89" s="47">
        <f>IFERROR('p.8-9'!J89/'p.8-9'!$F89-1,0)</f>
        <v>0</v>
      </c>
      <c r="I89" s="22"/>
      <c r="J89" s="47">
        <f>IFERROR('p.8-9'!L89/'p.8-9'!$F89-1,0)</f>
        <v>0</v>
      </c>
      <c r="K89" s="22"/>
      <c r="L89" s="47">
        <f>IFERROR('p.8-9'!N89/'p.8-9'!$F89-1,0)</f>
        <v>0</v>
      </c>
      <c r="M89" s="22"/>
      <c r="N89" s="47">
        <f>IFERROR('p.8-9'!P89/'p.8-9'!$F89-1,0)</f>
        <v>0</v>
      </c>
      <c r="P89" s="47">
        <f>IFERROR('p.8-9'!R89/'p.8-9'!$F89-1,0)</f>
        <v>0</v>
      </c>
      <c r="Q89" s="22"/>
      <c r="R89" s="47">
        <f>IFERROR('p.8-9'!T89/'p.8-9'!$F89-1,0)</f>
        <v>0</v>
      </c>
      <c r="S89" s="22"/>
    </row>
    <row r="90" spans="2:19" x14ac:dyDescent="0.2">
      <c r="B90" s="12">
        <f>MAX(B$11:B89)+1</f>
        <v>60</v>
      </c>
      <c r="C90" s="2"/>
      <c r="D90" s="21" t="s">
        <v>25</v>
      </c>
      <c r="F90" s="47">
        <f>IFERROR('p.8-9'!H90/'p.8-9'!$F90-1,0)</f>
        <v>0</v>
      </c>
      <c r="G90" s="22"/>
      <c r="H90" s="47">
        <f>IFERROR('p.8-9'!J90/'p.8-9'!$F90-1,0)</f>
        <v>0</v>
      </c>
      <c r="I90" s="22"/>
      <c r="J90" s="47">
        <f>IFERROR('p.8-9'!L90/'p.8-9'!$F90-1,0)</f>
        <v>0</v>
      </c>
      <c r="K90" s="22"/>
      <c r="L90" s="47">
        <f>IFERROR('p.8-9'!N90/'p.8-9'!$F90-1,0)</f>
        <v>0</v>
      </c>
      <c r="M90" s="22"/>
      <c r="N90" s="47">
        <f>IFERROR('p.8-9'!P90/'p.8-9'!$F90-1,0)</f>
        <v>0</v>
      </c>
      <c r="P90" s="47">
        <f>IFERROR('p.8-9'!R90/'p.8-9'!$F90-1,0)</f>
        <v>0</v>
      </c>
      <c r="Q90" s="22"/>
      <c r="R90" s="47">
        <f>IFERROR('p.8-9'!T90/'p.8-9'!$F90-1,0)</f>
        <v>0</v>
      </c>
      <c r="S90" s="22"/>
    </row>
    <row r="91" spans="2:19" x14ac:dyDescent="0.2">
      <c r="B91" s="12">
        <f>MAX(B$11:B90)+1</f>
        <v>61</v>
      </c>
      <c r="C91" s="2"/>
      <c r="D91" s="27" t="s">
        <v>32</v>
      </c>
      <c r="E91" s="12"/>
      <c r="F91" s="47">
        <f>IFERROR('p.8-9'!H91/'p.8-9'!$F91-1,0)</f>
        <v>0.24096460276076814</v>
      </c>
      <c r="G91" s="22"/>
      <c r="H91" s="47">
        <f>IFERROR('p.8-9'!J91/'p.8-9'!$F91-1,0)</f>
        <v>0.24096290135688769</v>
      </c>
      <c r="I91" s="22"/>
      <c r="J91" s="47">
        <f>IFERROR('p.8-9'!L91/'p.8-9'!$F91-1,0)</f>
        <v>0.24096290135688769</v>
      </c>
      <c r="K91" s="22"/>
      <c r="L91" s="47">
        <f>IFERROR('p.8-9'!N91/'p.8-9'!$F91-1,0)</f>
        <v>0.24096290135688769</v>
      </c>
      <c r="M91" s="22"/>
      <c r="N91" s="47">
        <f>IFERROR('p.8-9'!P91/'p.8-9'!$F91-1,0)</f>
        <v>0.24096290135688769</v>
      </c>
      <c r="P91" s="47">
        <f>IFERROR('p.8-9'!R91/'p.8-9'!$F91-1,0)</f>
        <v>0.24096290135688769</v>
      </c>
      <c r="Q91" s="22"/>
      <c r="R91" s="47">
        <f>IFERROR('p.8-9'!T91/'p.8-9'!$F91-1,0)</f>
        <v>0.24096290135688769</v>
      </c>
      <c r="S91" s="22"/>
    </row>
    <row r="92" spans="2:19" x14ac:dyDescent="0.2">
      <c r="B92" s="12">
        <f>MAX(B$11:B91)+1</f>
        <v>62</v>
      </c>
      <c r="C92" s="2"/>
      <c r="D92" s="27" t="s">
        <v>21</v>
      </c>
      <c r="E92" s="29"/>
      <c r="F92" s="47">
        <f>IFERROR('p.8-9'!H92/'p.8-9'!$F92-1,0)</f>
        <v>0.31952563408878976</v>
      </c>
      <c r="G92" s="22"/>
      <c r="H92" s="47">
        <f>IFERROR('p.8-9'!J92/'p.8-9'!$F92-1,0)</f>
        <v>0.3195239880303391</v>
      </c>
      <c r="I92" s="22"/>
      <c r="J92" s="47">
        <f>IFERROR('p.8-9'!L92/'p.8-9'!$F92-1,0)</f>
        <v>0.3195239880303391</v>
      </c>
      <c r="K92" s="22"/>
      <c r="L92" s="47">
        <f>IFERROR('p.8-9'!N92/'p.8-9'!$F92-1,0)</f>
        <v>0.3195239880303391</v>
      </c>
      <c r="M92" s="22"/>
      <c r="N92" s="47">
        <f>IFERROR('p.8-9'!P92/'p.8-9'!$F92-1,0)</f>
        <v>0.3195239880303391</v>
      </c>
      <c r="P92" s="47">
        <f>IFERROR('p.8-9'!R92/'p.8-9'!$F92-1,0)</f>
        <v>0.3195239880303391</v>
      </c>
      <c r="Q92" s="22"/>
      <c r="R92" s="47">
        <f>IFERROR('p.8-9'!T92/'p.8-9'!$F92-1,0)</f>
        <v>0.3195239880303391</v>
      </c>
      <c r="S92" s="22"/>
    </row>
    <row r="93" spans="2:19" x14ac:dyDescent="0.2">
      <c r="B93" s="12">
        <f>MAX(B$11:B92)+1</f>
        <v>63</v>
      </c>
      <c r="C93" s="2"/>
      <c r="D93" s="27" t="s">
        <v>31</v>
      </c>
      <c r="E93" s="12"/>
      <c r="F93" s="47">
        <f>IFERROR('p.8-9'!H93/'p.8-9'!$F93-1,0)</f>
        <v>0.9932899773126973</v>
      </c>
      <c r="G93" s="22"/>
      <c r="H93" s="47">
        <f>IFERROR('p.8-9'!J93/'p.8-9'!$F93-1,0)</f>
        <v>0.9932848587675378</v>
      </c>
      <c r="I93" s="22"/>
      <c r="J93" s="47">
        <f>IFERROR('p.8-9'!L93/'p.8-9'!$F93-1,0)</f>
        <v>0.9932848587675378</v>
      </c>
      <c r="K93" s="22"/>
      <c r="L93" s="47">
        <f>IFERROR('p.8-9'!N93/'p.8-9'!$F93-1,0)</f>
        <v>0.9932848587675378</v>
      </c>
      <c r="M93" s="22"/>
      <c r="N93" s="47">
        <f>IFERROR('p.8-9'!P93/'p.8-9'!$F93-1,0)</f>
        <v>0.9932848587675378</v>
      </c>
      <c r="P93" s="47">
        <f>IFERROR('p.8-9'!R93/'p.8-9'!$F93-1,0)</f>
        <v>0.9932848587675378</v>
      </c>
      <c r="Q93" s="22"/>
      <c r="R93" s="47">
        <f>IFERROR('p.8-9'!T93/'p.8-9'!$F93-1,0)</f>
        <v>0.9932848587675378</v>
      </c>
      <c r="S93" s="22"/>
    </row>
    <row r="94" spans="2:19" x14ac:dyDescent="0.2">
      <c r="B94" s="12">
        <f>MAX(B$11:B93)+1</f>
        <v>64</v>
      </c>
      <c r="C94" s="2"/>
      <c r="D94" s="27" t="s">
        <v>19</v>
      </c>
      <c r="E94" s="12"/>
      <c r="F94" s="47">
        <f>IFERROR('p.8-9'!H94/'p.8-9'!$F94-1,0)</f>
        <v>0.77484571309119055</v>
      </c>
      <c r="G94" s="22"/>
      <c r="H94" s="47">
        <f>IFERROR('p.8-9'!J94/'p.8-9'!$F94-1,0)</f>
        <v>0.77484299065567441</v>
      </c>
      <c r="I94" s="22"/>
      <c r="J94" s="47">
        <f>IFERROR('p.8-9'!L94/'p.8-9'!$F94-1,0)</f>
        <v>0.77484299065567441</v>
      </c>
      <c r="K94" s="22"/>
      <c r="L94" s="47">
        <f>IFERROR('p.8-9'!N94/'p.8-9'!$F94-1,0)</f>
        <v>0.77484299065567463</v>
      </c>
      <c r="M94" s="22"/>
      <c r="N94" s="47">
        <f>IFERROR('p.8-9'!P94/'p.8-9'!$F94-1,0)</f>
        <v>0.77484299065567441</v>
      </c>
      <c r="P94" s="47">
        <f>IFERROR('p.8-9'!R94/'p.8-9'!$F94-1,0)</f>
        <v>0.77484299065567441</v>
      </c>
      <c r="Q94" s="22"/>
      <c r="R94" s="47">
        <f>IFERROR('p.8-9'!T94/'p.8-9'!$F94-1,0)</f>
        <v>0.77484299065567441</v>
      </c>
      <c r="S94" s="22"/>
    </row>
    <row r="95" spans="2:19" x14ac:dyDescent="0.2">
      <c r="B95" s="12">
        <f>MAX(B$11:B94)+1</f>
        <v>65</v>
      </c>
      <c r="D95" s="27" t="s">
        <v>20</v>
      </c>
      <c r="E95" s="29"/>
      <c r="F95" s="47">
        <f>IFERROR('p.8-9'!H95/'p.8-9'!$F95-1,0)</f>
        <v>0.62171805803355507</v>
      </c>
      <c r="G95" s="22"/>
      <c r="H95" s="47">
        <f>IFERROR('p.8-9'!J95/'p.8-9'!$F95-1,0)</f>
        <v>0.61652843049694495</v>
      </c>
      <c r="I95" s="22"/>
      <c r="J95" s="47">
        <f>IFERROR('p.8-9'!L95/'p.8-9'!$F95-1,0)</f>
        <v>0.63152387353250727</v>
      </c>
      <c r="K95" s="22"/>
      <c r="L95" s="47">
        <f>IFERROR('p.8-9'!N95/'p.8-9'!$F95-1,0)</f>
        <v>0.63152387353250727</v>
      </c>
      <c r="M95" s="22"/>
      <c r="N95" s="47">
        <f>IFERROR('p.8-9'!P95/'p.8-9'!$F95-1,0)</f>
        <v>0.63152387353250727</v>
      </c>
      <c r="P95" s="47">
        <f>IFERROR('p.8-9'!R95/'p.8-9'!$F95-1,0)</f>
        <v>0.62819155285793715</v>
      </c>
      <c r="Q95" s="22"/>
      <c r="R95" s="47">
        <f>IFERROR('p.8-9'!T95/'p.8-9'!$F95-1,0)</f>
        <v>0.63052417733013733</v>
      </c>
      <c r="S95" s="22"/>
    </row>
    <row r="96" spans="2:19" x14ac:dyDescent="0.2">
      <c r="B96" s="12">
        <f>MAX(B$11:B95)+1</f>
        <v>66</v>
      </c>
      <c r="D96" s="2" t="s">
        <v>22</v>
      </c>
      <c r="F96" s="48">
        <f>IFERROR('p.8-9'!H96/'p.8-9'!$F96-1,0)</f>
        <v>0.25976161205776305</v>
      </c>
      <c r="G96" s="20"/>
      <c r="H96" s="48">
        <f>IFERROR('p.8-9'!J96/'p.8-9'!$F96-1,0)</f>
        <v>0.25975041037922408</v>
      </c>
      <c r="I96" s="20"/>
      <c r="J96" s="48">
        <f>IFERROR('p.8-9'!L96/'p.8-9'!$F96-1,0)</f>
        <v>0.25977784033656603</v>
      </c>
      <c r="K96" s="20"/>
      <c r="L96" s="48">
        <f>IFERROR('p.8-9'!N96/'p.8-9'!$F96-1,0)</f>
        <v>0.25977784033656603</v>
      </c>
      <c r="M96" s="20"/>
      <c r="N96" s="48">
        <f>IFERROR('p.8-9'!P96/'p.8-9'!$F96-1,0)</f>
        <v>0.25977784033656603</v>
      </c>
      <c r="P96" s="48">
        <f>IFERROR('p.8-9'!R96/'p.8-9'!$F96-1,0)</f>
        <v>0.25977174479049014</v>
      </c>
      <c r="Q96" s="20"/>
      <c r="R96" s="48">
        <f>IFERROR('p.8-9'!T96/'p.8-9'!$F96-1,0)</f>
        <v>0.25977601167274345</v>
      </c>
      <c r="S96" s="20"/>
    </row>
    <row r="97" spans="2:19" x14ac:dyDescent="0.2">
      <c r="B97" s="12"/>
      <c r="C97" s="2"/>
      <c r="G97" s="30"/>
      <c r="I97" s="30"/>
      <c r="K97" s="30"/>
      <c r="M97" s="30"/>
      <c r="Q97" s="30"/>
      <c r="S97" s="30"/>
    </row>
    <row r="98" spans="2:19" x14ac:dyDescent="0.2">
      <c r="B98" s="12">
        <f>MAX(B$11:B97)+1</f>
        <v>67</v>
      </c>
      <c r="C98" s="2"/>
      <c r="D98" s="31" t="s">
        <v>30</v>
      </c>
      <c r="F98" s="47">
        <f>IFERROR('p.8-9'!H98/'p.8-9'!$F98-1,0)</f>
        <v>0</v>
      </c>
      <c r="G98" s="24"/>
      <c r="H98" s="47">
        <f>IFERROR('p.8-9'!J98/'p.8-9'!$F98-1,0)</f>
        <v>0</v>
      </c>
      <c r="I98" s="24"/>
      <c r="J98" s="47">
        <f>IFERROR('p.8-9'!L98/'p.8-9'!$F98-1,0)</f>
        <v>0</v>
      </c>
      <c r="K98" s="24"/>
      <c r="L98" s="47">
        <f>IFERROR('p.8-9'!N98/'p.8-9'!$F98-1,0)</f>
        <v>0</v>
      </c>
      <c r="M98" s="24"/>
      <c r="N98" s="47">
        <f>IFERROR('p.8-9'!P98/'p.8-9'!$F98-1,0)</f>
        <v>0</v>
      </c>
      <c r="P98" s="47">
        <f>IFERROR('p.8-9'!R98/'p.8-9'!$F98-1,0)</f>
        <v>0</v>
      </c>
      <c r="Q98" s="24"/>
      <c r="R98" s="47">
        <f>IFERROR('p.8-9'!T98/'p.8-9'!$F98-1,0)</f>
        <v>0</v>
      </c>
      <c r="S98" s="24"/>
    </row>
    <row r="99" spans="2:19" x14ac:dyDescent="0.2">
      <c r="G99" s="30"/>
      <c r="I99" s="30"/>
      <c r="K99" s="30"/>
      <c r="M99" s="30"/>
      <c r="Q99" s="30"/>
      <c r="S99" s="30"/>
    </row>
    <row r="100" spans="2:19" ht="13.5" thickBot="1" x14ac:dyDescent="0.25">
      <c r="B100" s="12">
        <f>MAX(B$11:B99)+1</f>
        <v>68</v>
      </c>
      <c r="C100" s="2"/>
      <c r="D100" s="10" t="s">
        <v>23</v>
      </c>
      <c r="F100" s="49">
        <f>IFERROR('p.8-9'!H100/'p.8-9'!$F100-1,0)</f>
        <v>-6.1425171729850847E-3</v>
      </c>
      <c r="G100" s="20"/>
      <c r="H100" s="49">
        <f>IFERROR('p.8-9'!J100/'p.8-9'!$F100-1,0)</f>
        <v>-6.142898848799927E-3</v>
      </c>
      <c r="I100" s="20"/>
      <c r="J100" s="49">
        <f>IFERROR('p.8-9'!L100/'p.8-9'!$F100-1,0)</f>
        <v>-6.1428067665578734E-3</v>
      </c>
      <c r="K100" s="20"/>
      <c r="L100" s="49">
        <f>IFERROR('p.8-9'!N100/'p.8-9'!$F100-1,0)</f>
        <v>-6.1428176612635665E-3</v>
      </c>
      <c r="M100" s="20"/>
      <c r="N100" s="49">
        <f>IFERROR('p.8-9'!P100/'p.8-9'!$F100-1,0)</f>
        <v>-6.1429039130022067E-3</v>
      </c>
      <c r="P100" s="49">
        <f>IFERROR('p.8-9'!R100/'p.8-9'!$F100-1,0)</f>
        <v>-6.1428619609974477E-3</v>
      </c>
      <c r="Q100" s="20"/>
      <c r="R100" s="49">
        <f>IFERROR('p.8-9'!T100/'p.8-9'!$F100-1,0)</f>
        <v>-6.1428031439324515E-3</v>
      </c>
      <c r="S100" s="20"/>
    </row>
    <row r="101" spans="2:19" ht="11.65" customHeight="1" thickTop="1" x14ac:dyDescent="0.2">
      <c r="E101" s="2"/>
      <c r="F101" s="3"/>
      <c r="G101" s="3"/>
      <c r="H101" s="3"/>
      <c r="I101" s="3"/>
      <c r="J101" s="3"/>
      <c r="K101" s="3"/>
      <c r="L101" s="3"/>
      <c r="M101" s="3"/>
      <c r="N101" s="3"/>
      <c r="P101" s="3"/>
      <c r="Q101" s="3"/>
      <c r="R101" s="3"/>
      <c r="S101" s="3"/>
    </row>
    <row r="102" spans="2:19" ht="11.65" customHeight="1" x14ac:dyDescent="0.2">
      <c r="B102" s="32"/>
      <c r="C102" s="2"/>
      <c r="D102" s="3"/>
      <c r="E102" s="3"/>
    </row>
    <row r="103" spans="2:19" ht="11.65" customHeight="1" x14ac:dyDescent="0.2">
      <c r="B103" s="32" t="s">
        <v>43</v>
      </c>
      <c r="C103" s="2"/>
      <c r="D103" s="3"/>
    </row>
    <row r="104" spans="2:19" x14ac:dyDescent="0.2">
      <c r="B104" s="56" t="s">
        <v>42</v>
      </c>
      <c r="D104" s="1" t="s">
        <v>141</v>
      </c>
    </row>
  </sheetData>
  <mergeCells count="2">
    <mergeCell ref="B2:R2"/>
    <mergeCell ref="B3:R3"/>
  </mergeCells>
  <pageMargins left="1.2" right="0.7" top="0.75" bottom="0.75" header="0.3" footer="0.3"/>
  <pageSetup scale="57" firstPageNumber="14" fitToHeight="2" orientation="landscape" blackAndWhite="1" useFirstPageNumber="1" r:id="rId1"/>
  <headerFooter alignWithMargins="0">
    <oddHeader>&amp;R&amp;"Arial,Regular"&amp;10Filed: 2025-02-28
EB-2025-0064
Phase 3 Exhibit 7
Tab 0
Schedule 1
Attachment 2
Page &amp;P of 21</oddHeader>
  </headerFooter>
  <rowBreaks count="1" manualBreakCount="1">
    <brk id="62" min="1" max="1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bce27d376aa9cc97275b9cfd30bb562a">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69233bd6ff4519cf614368b05fa1537c"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Props1.xml><?xml version="1.0" encoding="utf-8"?>
<ds:datastoreItem xmlns:ds="http://schemas.openxmlformats.org/officeDocument/2006/customXml" ds:itemID="{1ED62C1A-22F9-443A-86B7-7A65C42155E5}"/>
</file>

<file path=customXml/itemProps2.xml><?xml version="1.0" encoding="utf-8"?>
<ds:datastoreItem xmlns:ds="http://schemas.openxmlformats.org/officeDocument/2006/customXml" ds:itemID="{86807FEF-908C-4F12-88AC-E1F33C086D32}"/>
</file>

<file path=customXml/itemProps3.xml><?xml version="1.0" encoding="utf-8"?>
<ds:datastoreItem xmlns:ds="http://schemas.openxmlformats.org/officeDocument/2006/customXml" ds:itemID="{C084BC79-1884-4CA5-A64B-7EAD3FDA205D}"/>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12</vt:i4>
      </vt:variant>
      <vt:variant>
        <vt:lpstr>Named Ranges</vt:lpstr>
      </vt:variant>
      <vt:variant>
        <vt:i4>21</vt:i4>
      </vt:variant>
    </vt:vector>
  </HeadingPairs>
  <TitlesOfParts>
    <vt:vector size="33" baseType="lpstr">
      <vt:lpstr>p.1</vt:lpstr>
      <vt:lpstr>p.2</vt:lpstr>
      <vt:lpstr>p. 3</vt:lpstr>
      <vt:lpstr> p.4-5</vt:lpstr>
      <vt:lpstr>p.6-7</vt:lpstr>
      <vt:lpstr>p.8-9</vt:lpstr>
      <vt:lpstr>p.10-11</vt:lpstr>
      <vt:lpstr>p.12-13</vt:lpstr>
      <vt:lpstr>p.14-15</vt:lpstr>
      <vt:lpstr>p.16-17</vt:lpstr>
      <vt:lpstr>p.18-19</vt:lpstr>
      <vt:lpstr>p.20-21</vt:lpstr>
      <vt:lpstr>' p.4-5'!Print_Area</vt:lpstr>
      <vt:lpstr>'p. 3'!Print_Area</vt:lpstr>
      <vt:lpstr>p.1!Print_Area</vt:lpstr>
      <vt:lpstr>'p.10-11'!Print_Area</vt:lpstr>
      <vt:lpstr>'p.12-13'!Print_Area</vt:lpstr>
      <vt:lpstr>'p.14-15'!Print_Area</vt:lpstr>
      <vt:lpstr>'p.16-17'!Print_Area</vt:lpstr>
      <vt:lpstr>'p.18-19'!Print_Area</vt:lpstr>
      <vt:lpstr>p.2!Print_Area</vt:lpstr>
      <vt:lpstr>'p.20-21'!Print_Area</vt:lpstr>
      <vt:lpstr>'p.6-7'!Print_Area</vt:lpstr>
      <vt:lpstr>'p.8-9'!Print_Area</vt:lpstr>
      <vt:lpstr>' p.4-5'!Print_Titles</vt:lpstr>
      <vt:lpstr>'p.10-11'!Print_Titles</vt:lpstr>
      <vt:lpstr>'p.12-13'!Print_Titles</vt:lpstr>
      <vt:lpstr>'p.14-15'!Print_Titles</vt:lpstr>
      <vt:lpstr>'p.16-17'!Print_Titles</vt:lpstr>
      <vt:lpstr>'p.18-19'!Print_Titles</vt:lpstr>
      <vt:lpstr>'p.20-21'!Print_Titles</vt:lpstr>
      <vt:lpstr>'p.6-7'!Print_Titles</vt:lpstr>
      <vt:lpstr>'p.8-9'!Print_Titles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2025-02-28T15:00:34Z</dcterms:created>
  <dcterms:modified xsi:type="dcterms:W3CDTF">2025-02-28T15:01:02Z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0x010100B03FF908193E414D9892E49E70D7829E</vt:lpwstr>
  </property>
</Properties>
</file>