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2" documentId="13_ncr:1_{02961458-AA0C-4AE8-AC24-0C77B193A4A4}" xr6:coauthVersionLast="47" xr6:coauthVersionMax="47" xr10:uidLastSave="{B6DB1492-F6BB-4D0C-B8D9-693021F37735}"/>
  <bookViews>
    <workbookView xWindow="28680" yWindow="-120" windowWidth="29040" windowHeight="15720" xr2:uid="{2A4B7CF8-B01E-4B5A-83D1-FA096A30F227}"/>
  </bookViews>
  <sheets>
    <sheet name="8.1.1.2" sheetId="1" r:id="rId1"/>
  </sheets>
  <definedNames>
    <definedName name="_xlnm.Print_Area" localSheetId="0">'8.1.1.2'!$A$1:$J$53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1" i="1" s="1"/>
  <c r="A32" i="1" s="1"/>
  <c r="A33" i="1" s="1"/>
  <c r="A34" i="1" s="1"/>
  <c r="A35" i="1" s="1"/>
  <c r="A37" i="1" s="1"/>
  <c r="A39" i="1" s="1"/>
  <c r="H26" i="1"/>
  <c r="H30" i="1"/>
  <c r="H31" i="1"/>
  <c r="J33" i="1"/>
  <c r="H33" i="1"/>
  <c r="H34" i="1"/>
  <c r="F35" i="1" l="1"/>
  <c r="E35" i="1"/>
  <c r="G35" i="1"/>
  <c r="F27" i="1"/>
  <c r="F39" i="1" s="1"/>
  <c r="H19" i="1"/>
  <c r="H35" i="1"/>
  <c r="J34" i="1"/>
  <c r="J21" i="1"/>
  <c r="H37" i="1"/>
  <c r="H32" i="1"/>
  <c r="H16" i="1"/>
  <c r="J31" i="1"/>
  <c r="H17" i="1"/>
  <c r="J35" i="1"/>
  <c r="J17" i="1"/>
  <c r="J32" i="1"/>
  <c r="E27" i="1"/>
  <c r="J25" i="1"/>
  <c r="H22" i="1"/>
  <c r="J20" i="1"/>
  <c r="J37" i="1"/>
  <c r="H25" i="1"/>
  <c r="J24" i="1"/>
  <c r="H20" i="1"/>
  <c r="J19" i="1"/>
  <c r="J30" i="1"/>
  <c r="H24" i="1"/>
  <c r="J23" i="1"/>
  <c r="H23" i="1"/>
  <c r="J18" i="1"/>
  <c r="J26" i="1"/>
  <c r="H18" i="1"/>
  <c r="H21" i="1" l="1"/>
  <c r="H27" i="1" s="1"/>
  <c r="G27" i="1"/>
  <c r="G39" i="1" s="1"/>
  <c r="J22" i="1"/>
  <c r="E39" i="1"/>
  <c r="J39" i="1" s="1"/>
  <c r="H39" i="1" l="1"/>
  <c r="J27" i="1"/>
</calcChain>
</file>

<file path=xl/sharedStrings.xml><?xml version="1.0" encoding="utf-8"?>
<sst xmlns="http://schemas.openxmlformats.org/spreadsheetml/2006/main" count="47" uniqueCount="47">
  <si>
    <t>Fixed Variable Recovery of Delivery Revenue</t>
  </si>
  <si>
    <t>Harmonized Rate Classes</t>
  </si>
  <si>
    <t>Fixed Recovery %
 Delivery Revenue (2) (3)</t>
  </si>
  <si>
    <t>2024 Proposed Delivery Revenue</t>
  </si>
  <si>
    <t>Line
No.</t>
  </si>
  <si>
    <t>Particulars ($ millions)</t>
  </si>
  <si>
    <t>Customer Charges</t>
  </si>
  <si>
    <t>Demand Charges</t>
  </si>
  <si>
    <t>Volumetric Charges</t>
  </si>
  <si>
    <t>Total (1)</t>
  </si>
  <si>
    <t>Proposed 
Revenue</t>
  </si>
  <si>
    <t>(a)</t>
  </si>
  <si>
    <t>(b)</t>
  </si>
  <si>
    <t>(c)</t>
  </si>
  <si>
    <t>(d) = (a+b+c)</t>
  </si>
  <si>
    <t>(e)</t>
  </si>
  <si>
    <t>In-franchise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</si>
  <si>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</si>
  <si>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</si>
  <si>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</si>
  <si>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</si>
  <si>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</si>
  <si>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</si>
  <si>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</si>
  <si>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</si>
  <si>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</si>
  <si>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</si>
  <si>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</si>
  <si>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Total In-Franchise</t>
  </si>
  <si>
    <t>Ex-franchise</t>
  </si>
  <si>
    <t>Rate E60</t>
  </si>
  <si>
    <t>Rate E70</t>
  </si>
  <si>
    <t>Rate E72</t>
  </si>
  <si>
    <t>Rate E80</t>
  </si>
  <si>
    <t>Rate E82</t>
  </si>
  <si>
    <t>Total Ex-franchise</t>
  </si>
  <si>
    <t>Non-Utility Cross Charge</t>
  </si>
  <si>
    <t>Total</t>
  </si>
  <si>
    <t>Notes:</t>
  </si>
  <si>
    <t>(1)</t>
  </si>
  <si>
    <t>Phase 3 Exhibit 8, Tab 2, Schedule 9, Attachment 1, p. 2, column (h).</t>
  </si>
  <si>
    <t>(2)</t>
  </si>
  <si>
    <t>Fixed recovery calculated as customer charge plus demand charge divided by total delivery revenue.</t>
  </si>
  <si>
    <t>(3)</t>
  </si>
  <si>
    <t xml:space="preserve">Fixed cost recovery may be over 100% of the total delivery revenue due to the gas supply optimization credits included </t>
  </si>
  <si>
    <t xml:space="preserve">in volumetric charge revenue, which are categorized as a delivery cost. The total recovery of both delivery and </t>
  </si>
  <si>
    <t>gas costs equals 100% for all rate classes.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</si>
</sst>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quotePrefix="1" applyFont="1" applyAlignment="1">
      <alignment horizontal="center" wrapText="1"/>
    </xf>
    <xf numFmtId="9" fontId="2" fillId="0" borderId="1" xfId="2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9" fontId="2" fillId="0" borderId="2" xfId="2" applyFont="1" applyBorder="1"/>
    <xf numFmtId="164" fontId="2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9" fontId="2" fillId="0" borderId="0" xfId="2" applyFont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2" fillId="0" borderId="3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6">
    <cellStyle name="Comma" xfId="1" builtinId="3"/>
    <cellStyle name="Comma 10" xfId="3" xr:uid="{3D32B9DC-A602-4128-A1DD-6675E3615373}"/>
    <cellStyle name="Normal" xfId="0" builtinId="0"/>
    <cellStyle name="Normal 4 3" xfId="5" xr:uid="{0580C16E-64C9-4470-9B1A-2AD26FC073E3}"/>
    <cellStyle name="Normal 60" xfId="4" xr:uid="{7D454B21-4600-4A93-94D4-47C2D3FD202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81E1-0C65-4CEA-B5D7-60F41B9B5E13}">
  <sheetPr>
    <pageSetUpPr fitToPage="1"/>
  </sheetPr>
  <dimension ref="A1:J47"/>
  <sheetViews>
    <sheetView tabSelected="1" view="pageBreakPreview" zoomScale="90" zoomScaleNormal="80" zoomScaleSheetLayoutView="90" workbookViewId="0">
      <selection activeCell="H52" sqref="H52"/>
    </sheetView>
  </sheetViews>
  <sheetFormatPr defaultColWidth="9.15234375" defaultRowHeight="12.45" x14ac:dyDescent="0.3"/>
  <cols>
    <col min="1" max="1" width="5.53515625" style="2" customWidth="1"/>
    <col min="2" max="2" width="1.69140625" style="2" customWidth="1"/>
    <col min="3" max="3" width="24.3046875" style="2" customWidth="1"/>
    <col min="4" max="4" width="1.69140625" style="2" customWidth="1"/>
    <col min="5" max="8" width="14.69140625" style="1" customWidth="1"/>
    <col min="9" max="9" width="1.69140625" style="1" customWidth="1"/>
    <col min="10" max="10" width="16.84375" style="1" customWidth="1"/>
    <col min="11" max="16384" width="9.15234375" style="1"/>
  </cols>
  <sheetData>
    <row r="1" spans="1:10" x14ac:dyDescent="0.3">
      <c r="J1" s="27"/>
    </row>
    <row r="2" spans="1:10" x14ac:dyDescent="0.3">
      <c r="J2" s="27"/>
    </row>
    <row r="3" spans="1:10" x14ac:dyDescent="0.3">
      <c r="J3" s="27"/>
    </row>
    <row r="4" spans="1:10" x14ac:dyDescent="0.3">
      <c r="J4" s="27"/>
    </row>
    <row r="5" spans="1:10" x14ac:dyDescent="0.3">
      <c r="J5" s="26"/>
    </row>
    <row r="6" spans="1:10" x14ac:dyDescent="0.3">
      <c r="J6" s="26"/>
    </row>
    <row r="7" spans="1:10" ht="12.75" customHeight="1" x14ac:dyDescent="0.3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2.75" customHeight="1" x14ac:dyDescent="0.3">
      <c r="A8" s="28" t="s">
        <v>1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12.75" customHeight="1" x14ac:dyDescent="0.3">
      <c r="A9" s="20"/>
      <c r="B9" s="20"/>
      <c r="C9" s="20"/>
      <c r="D9" s="20"/>
      <c r="E9" s="20"/>
      <c r="F9" s="20"/>
      <c r="G9" s="20"/>
      <c r="J9" s="30" t="s">
        <v>2</v>
      </c>
    </row>
    <row r="10" spans="1:10" x14ac:dyDescent="0.3">
      <c r="A10" s="20"/>
      <c r="B10" s="20"/>
      <c r="C10" s="20"/>
      <c r="D10" s="20"/>
      <c r="J10" s="30"/>
    </row>
    <row r="11" spans="1:10" ht="15" customHeight="1" x14ac:dyDescent="0.3">
      <c r="A11" s="20"/>
      <c r="B11" s="20"/>
      <c r="C11" s="20"/>
      <c r="D11" s="20"/>
      <c r="E11" s="29" t="s">
        <v>3</v>
      </c>
      <c r="F11" s="29"/>
      <c r="G11" s="29"/>
      <c r="H11" s="29"/>
      <c r="J11" s="31"/>
    </row>
    <row r="12" spans="1:10" ht="24.9" x14ac:dyDescent="0.3">
      <c r="A12" s="22" t="s">
        <v>4</v>
      </c>
      <c r="B12" s="25"/>
      <c r="C12" s="24" t="s">
        <v>5</v>
      </c>
      <c r="D12" s="23"/>
      <c r="E12" s="22" t="s">
        <v>6</v>
      </c>
      <c r="F12" s="22" t="s">
        <v>7</v>
      </c>
      <c r="G12" s="22" t="s">
        <v>8</v>
      </c>
      <c r="H12" s="22" t="s">
        <v>9</v>
      </c>
      <c r="J12" s="21" t="s">
        <v>10</v>
      </c>
    </row>
    <row r="13" spans="1:10" ht="12.75" customHeight="1" x14ac:dyDescent="0.3">
      <c r="A13" s="20"/>
      <c r="B13" s="20"/>
      <c r="C13" s="20"/>
      <c r="D13" s="20"/>
      <c r="E13" s="7" t="s">
        <v>11</v>
      </c>
      <c r="F13" s="7" t="s">
        <v>12</v>
      </c>
      <c r="G13" s="7" t="s">
        <v>13</v>
      </c>
      <c r="H13" s="7" t="s">
        <v>14</v>
      </c>
      <c r="J13" s="7" t="s">
        <v>15</v>
      </c>
    </row>
    <row r="14" spans="1:10" ht="12.75" customHeight="1" x14ac:dyDescent="0.3">
      <c r="A14" s="20"/>
      <c r="B14" s="20"/>
      <c r="C14" s="20"/>
      <c r="D14" s="20"/>
      <c r="E14" s="7"/>
      <c r="F14" s="7"/>
      <c r="G14" s="7"/>
      <c r="H14" s="7"/>
    </row>
    <row r="15" spans="1:10" ht="12.75" customHeight="1" x14ac:dyDescent="0.3">
      <c r="A15" s="20"/>
      <c r="B15" s="20"/>
      <c r="C15" s="5" t="s">
        <v>16</v>
      </c>
      <c r="D15" s="20"/>
      <c r="E15" s="7"/>
      <c r="F15" s="7"/>
      <c r="G15" s="7"/>
      <c r="H15" s="7"/>
    </row>
    <row r="16" spans="1:10" ht="12.75" customHeight="1" x14ac:dyDescent="0.3">
      <c r="A16" s="2">
        <v>1</v>
      </c>
      <c r="C16" s="12" t="s">
        <v>17</v>
      </c>
      <c r="D16" s="12"/>
      <c r="E16" s="16">
        <v>1339528.0048541937</v>
      </c>
      <c r="F16" s="16">
        <v>656573.45698574604</v>
      </c>
      <c r="G16" s="15">
        <v>3989.7986915635411</v>
      </c>
      <c r="H16" s="15">
        <f t="shared" ref="H16:H26" si="0">SUM(E16:G16)</f>
        <v>2000091.2605315032</v>
      </c>
      <c r="J16" s="14">
        <f t="shared" ref="J16:J27" si="1">(E16+F16)/SUM(E16:G16)</f>
        <v>0.99800519167785207</v>
      </c>
    </row>
    <row r="17" spans="1:10" ht="12.75" customHeight="1" x14ac:dyDescent="0.3">
      <c r="A17" s="2">
        <f t="shared" ref="A17:A27" si="2">A16+1</f>
        <v>2</v>
      </c>
      <c r="C17" s="12" t="s">
        <v>18</v>
      </c>
      <c r="D17" s="12"/>
      <c r="E17" s="16">
        <v>29717.336570998727</v>
      </c>
      <c r="F17" s="16">
        <v>482974.69946977647</v>
      </c>
      <c r="G17" s="15">
        <v>205.42370878969086</v>
      </c>
      <c r="H17" s="15">
        <f t="shared" si="0"/>
        <v>512897.45974956488</v>
      </c>
      <c r="J17" s="14">
        <f t="shared" si="1"/>
        <v>0.99959948386390918</v>
      </c>
    </row>
    <row r="18" spans="1:10" ht="12.75" customHeight="1" x14ac:dyDescent="0.3">
      <c r="A18" s="2">
        <f t="shared" si="2"/>
        <v>3</v>
      </c>
      <c r="C18" s="12" t="s">
        <v>19</v>
      </c>
      <c r="D18" s="12"/>
      <c r="E18" s="16">
        <v>4590</v>
      </c>
      <c r="F18" s="16">
        <v>108673.60806602039</v>
      </c>
      <c r="G18" s="15">
        <v>-867.38174747240555</v>
      </c>
      <c r="H18" s="15">
        <f t="shared" si="0"/>
        <v>112396.22631854798</v>
      </c>
      <c r="J18" s="14">
        <f t="shared" si="1"/>
        <v>1.0077171785555692</v>
      </c>
    </row>
    <row r="19" spans="1:10" ht="12.75" customHeight="1" x14ac:dyDescent="0.3">
      <c r="A19" s="2">
        <f t="shared" si="2"/>
        <v>4</v>
      </c>
      <c r="C19" s="12" t="s">
        <v>20</v>
      </c>
      <c r="D19" s="12"/>
      <c r="E19" s="16">
        <v>2880</v>
      </c>
      <c r="F19" s="16">
        <v>63785.526641608893</v>
      </c>
      <c r="G19" s="19">
        <v>4.0155927138694096</v>
      </c>
      <c r="H19" s="15">
        <f t="shared" si="0"/>
        <v>66669.542234322755</v>
      </c>
      <c r="J19" s="14">
        <f t="shared" si="1"/>
        <v>0.9999397687072793</v>
      </c>
    </row>
    <row r="20" spans="1:10" ht="12.75" customHeight="1" x14ac:dyDescent="0.3">
      <c r="A20" s="2">
        <f t="shared" si="2"/>
        <v>5</v>
      </c>
      <c r="C20" s="12" t="s">
        <v>21</v>
      </c>
      <c r="D20" s="12"/>
      <c r="E20" s="16">
        <v>882</v>
      </c>
      <c r="F20" s="16">
        <v>10292.516018008815</v>
      </c>
      <c r="G20" s="15">
        <v>0</v>
      </c>
      <c r="H20" s="15">
        <f t="shared" si="0"/>
        <v>11174.516018008815</v>
      </c>
      <c r="J20" s="14">
        <f t="shared" si="1"/>
        <v>1</v>
      </c>
    </row>
    <row r="21" spans="1:10" ht="12.75" customHeight="1" x14ac:dyDescent="0.3">
      <c r="A21" s="2">
        <f t="shared" si="2"/>
        <v>6</v>
      </c>
      <c r="C21" s="12" t="s">
        <v>22</v>
      </c>
      <c r="D21" s="12"/>
      <c r="E21" s="16">
        <v>2331.5845148817643</v>
      </c>
      <c r="F21" s="16">
        <v>46833.694439477993</v>
      </c>
      <c r="G21" s="15">
        <v>0</v>
      </c>
      <c r="H21" s="15">
        <f t="shared" si="0"/>
        <v>49165.278954359761</v>
      </c>
      <c r="J21" s="14">
        <f t="shared" si="1"/>
        <v>1</v>
      </c>
    </row>
    <row r="22" spans="1:10" ht="12.75" customHeight="1" x14ac:dyDescent="0.3">
      <c r="A22" s="2">
        <f t="shared" si="2"/>
        <v>7</v>
      </c>
      <c r="C22" s="12" t="s">
        <v>23</v>
      </c>
      <c r="D22" s="12"/>
      <c r="E22" s="16">
        <v>312</v>
      </c>
      <c r="F22" s="16">
        <v>4944.5230824198725</v>
      </c>
      <c r="G22" s="15">
        <v>-135.81614180435736</v>
      </c>
      <c r="H22" s="15">
        <f t="shared" si="0"/>
        <v>5120.7069406155151</v>
      </c>
      <c r="J22" s="14">
        <f t="shared" si="1"/>
        <v>1.026522928060404</v>
      </c>
    </row>
    <row r="23" spans="1:10" ht="12.75" customHeight="1" x14ac:dyDescent="0.3">
      <c r="A23" s="2">
        <f t="shared" si="2"/>
        <v>8</v>
      </c>
      <c r="C23" s="12" t="s">
        <v>24</v>
      </c>
      <c r="D23" s="12"/>
      <c r="E23" s="16">
        <v>246</v>
      </c>
      <c r="F23" s="16">
        <v>1387.0543211575048</v>
      </c>
      <c r="G23" s="15">
        <v>-18.164876795863393</v>
      </c>
      <c r="H23" s="15">
        <f t="shared" si="0"/>
        <v>1614.8894443616414</v>
      </c>
      <c r="J23" s="14">
        <f t="shared" si="1"/>
        <v>1.0112483717441374</v>
      </c>
    </row>
    <row r="24" spans="1:10" ht="12.75" customHeight="1" x14ac:dyDescent="0.3">
      <c r="A24" s="2">
        <f t="shared" si="2"/>
        <v>9</v>
      </c>
      <c r="C24" s="12" t="s">
        <v>25</v>
      </c>
      <c r="D24" s="12"/>
      <c r="E24" s="16">
        <v>0</v>
      </c>
      <c r="F24" s="16">
        <v>1942.8387244184471</v>
      </c>
      <c r="G24" s="15">
        <v>0</v>
      </c>
      <c r="H24" s="15">
        <f t="shared" si="0"/>
        <v>1942.8387244184471</v>
      </c>
      <c r="J24" s="14">
        <f t="shared" si="1"/>
        <v>1</v>
      </c>
    </row>
    <row r="25" spans="1:10" ht="12.75" customHeight="1" x14ac:dyDescent="0.3">
      <c r="A25" s="2">
        <f t="shared" si="2"/>
        <v>10</v>
      </c>
      <c r="C25" s="12" t="s">
        <v>26</v>
      </c>
      <c r="D25" s="12"/>
      <c r="E25" s="16">
        <v>30</v>
      </c>
      <c r="F25" s="16">
        <v>5848.5505640057127</v>
      </c>
      <c r="G25" s="15">
        <v>106.09876755959522</v>
      </c>
      <c r="H25" s="15">
        <f t="shared" si="0"/>
        <v>5984.6493315653079</v>
      </c>
      <c r="J25" s="14">
        <f t="shared" si="1"/>
        <v>0.98227151472351271</v>
      </c>
    </row>
    <row r="26" spans="1:10" ht="12.75" customHeight="1" x14ac:dyDescent="0.3">
      <c r="A26" s="2">
        <f t="shared" si="2"/>
        <v>11</v>
      </c>
      <c r="C26" s="12" t="s">
        <v>27</v>
      </c>
      <c r="D26" s="12"/>
      <c r="E26" s="18">
        <v>344.52367214370162</v>
      </c>
      <c r="F26" s="18">
        <v>7456.0595528580698</v>
      </c>
      <c r="G26" s="18">
        <v>0</v>
      </c>
      <c r="H26" s="15">
        <f t="shared" si="0"/>
        <v>7800.5832250017711</v>
      </c>
      <c r="J26" s="14">
        <f t="shared" si="1"/>
        <v>1</v>
      </c>
    </row>
    <row r="27" spans="1:10" ht="12.75" customHeight="1" x14ac:dyDescent="0.3">
      <c r="A27" s="2">
        <f t="shared" si="2"/>
        <v>12</v>
      </c>
      <c r="C27" s="3" t="s">
        <v>28</v>
      </c>
      <c r="D27" s="12"/>
      <c r="E27" s="11">
        <f>SUM(E16:E26)</f>
        <v>1380861.4496122177</v>
      </c>
      <c r="F27" s="11">
        <f>SUM(F16:F26)</f>
        <v>1390712.5278654981</v>
      </c>
      <c r="G27" s="11">
        <f>SUM(G16:G26)</f>
        <v>3283.9739945540705</v>
      </c>
      <c r="H27" s="11">
        <f>SUM(H16:H26)</f>
        <v>2774857.9514722698</v>
      </c>
      <c r="J27" s="10">
        <f t="shared" si="1"/>
        <v>0.99881652536742949</v>
      </c>
    </row>
    <row r="28" spans="1:10" ht="12.75" customHeight="1" x14ac:dyDescent="0.3">
      <c r="C28" s="12"/>
      <c r="D28" s="12"/>
      <c r="E28" s="16"/>
      <c r="F28" s="16"/>
      <c r="G28" s="15"/>
      <c r="H28" s="15"/>
      <c r="J28" s="14"/>
    </row>
    <row r="29" spans="1:10" ht="12.75" customHeight="1" x14ac:dyDescent="0.3">
      <c r="C29" s="17" t="s">
        <v>29</v>
      </c>
      <c r="D29" s="12"/>
      <c r="E29" s="16"/>
      <c r="F29" s="16"/>
      <c r="G29" s="15"/>
      <c r="H29" s="15"/>
      <c r="J29" s="14"/>
    </row>
    <row r="30" spans="1:10" ht="12.75" customHeight="1" x14ac:dyDescent="0.3">
      <c r="A30" s="2">
        <f>A27+1</f>
        <v>13</v>
      </c>
      <c r="C30" s="12" t="s">
        <v>30</v>
      </c>
      <c r="D30" s="12"/>
      <c r="E30" s="16">
        <v>25.345637999999994</v>
      </c>
      <c r="F30" s="16">
        <v>303.0389029212663</v>
      </c>
      <c r="G30" s="15">
        <v>0</v>
      </c>
      <c r="H30" s="15">
        <f>SUM(E30:G30)</f>
        <v>328.38454092126631</v>
      </c>
      <c r="J30" s="14">
        <f t="shared" ref="J30:J35" si="3">(E30+F30)/SUM(E30:G30)</f>
        <v>1</v>
      </c>
    </row>
    <row r="31" spans="1:10" ht="12.75" customHeight="1" x14ac:dyDescent="0.3">
      <c r="A31" s="2">
        <f>A30+1</f>
        <v>14</v>
      </c>
      <c r="C31" s="12" t="s">
        <v>31</v>
      </c>
      <c r="D31" s="12"/>
      <c r="E31" s="16">
        <v>0</v>
      </c>
      <c r="F31" s="16">
        <v>128371.81590629104</v>
      </c>
      <c r="G31" s="15">
        <v>0</v>
      </c>
      <c r="H31" s="15">
        <f>SUM(E31:G31)</f>
        <v>128371.81590629104</v>
      </c>
      <c r="J31" s="14">
        <f t="shared" si="3"/>
        <v>1</v>
      </c>
    </row>
    <row r="32" spans="1:10" ht="12.75" customHeight="1" x14ac:dyDescent="0.3">
      <c r="A32" s="2">
        <f>A31+1</f>
        <v>15</v>
      </c>
      <c r="C32" s="12" t="s">
        <v>32</v>
      </c>
      <c r="D32" s="12"/>
      <c r="E32" s="16">
        <v>40.065047932398556</v>
      </c>
      <c r="F32" s="16">
        <v>101.09743793076747</v>
      </c>
      <c r="G32" s="15">
        <v>214.62668596278408</v>
      </c>
      <c r="H32" s="15">
        <f>SUM(E32:G32)</f>
        <v>355.78917182595012</v>
      </c>
      <c r="J32" s="14">
        <f t="shared" si="3"/>
        <v>0.39675880280083914</v>
      </c>
    </row>
    <row r="33" spans="1:10" ht="12.75" customHeight="1" x14ac:dyDescent="0.3">
      <c r="A33" s="2">
        <f>A32+1</f>
        <v>16</v>
      </c>
      <c r="C33" s="12" t="s">
        <v>33</v>
      </c>
      <c r="D33" s="12"/>
      <c r="E33" s="16">
        <v>410.61201503231337</v>
      </c>
      <c r="F33" s="16">
        <v>0</v>
      </c>
      <c r="G33" s="15">
        <v>297.79255334492416</v>
      </c>
      <c r="H33" s="15">
        <f>SUM(E33:G33)</f>
        <v>708.40456837723752</v>
      </c>
      <c r="J33" s="14">
        <f t="shared" si="3"/>
        <v>0.57962925898814288</v>
      </c>
    </row>
    <row r="34" spans="1:10" ht="12.75" customHeight="1" x14ac:dyDescent="0.3">
      <c r="A34" s="2">
        <f>A33+1</f>
        <v>17</v>
      </c>
      <c r="C34" s="12" t="s">
        <v>34</v>
      </c>
      <c r="D34" s="12"/>
      <c r="E34" s="15">
        <v>3560.977942268019</v>
      </c>
      <c r="F34" s="15">
        <v>0</v>
      </c>
      <c r="G34" s="15">
        <v>0</v>
      </c>
      <c r="H34" s="15">
        <f>SUM(E34:G34)</f>
        <v>3560.977942268019</v>
      </c>
      <c r="J34" s="14">
        <f t="shared" si="3"/>
        <v>1</v>
      </c>
    </row>
    <row r="35" spans="1:10" ht="12.75" customHeight="1" x14ac:dyDescent="0.3">
      <c r="A35" s="2">
        <f>A34+1</f>
        <v>18</v>
      </c>
      <c r="C35" s="3" t="s">
        <v>35</v>
      </c>
      <c r="D35" s="3"/>
      <c r="E35" s="11">
        <f>SUM(E30:E34)</f>
        <v>4037.0006432327309</v>
      </c>
      <c r="F35" s="11">
        <f>SUM(F30:F34)</f>
        <v>128775.95224714308</v>
      </c>
      <c r="G35" s="11">
        <f>SUM(G30:G34)</f>
        <v>512.41923930770827</v>
      </c>
      <c r="H35" s="11">
        <f>SUM(H30:H34)</f>
        <v>133325.37212968353</v>
      </c>
      <c r="J35" s="10">
        <f t="shared" si="3"/>
        <v>0.99615662622108214</v>
      </c>
    </row>
    <row r="36" spans="1:10" ht="12.75" customHeight="1" x14ac:dyDescent="0.3">
      <c r="C36" s="5"/>
      <c r="D36" s="5"/>
      <c r="E36" s="2"/>
      <c r="F36" s="2"/>
      <c r="G36" s="7"/>
    </row>
    <row r="37" spans="1:10" ht="12.75" customHeight="1" x14ac:dyDescent="0.3">
      <c r="A37" s="2">
        <f>A35+1</f>
        <v>19</v>
      </c>
      <c r="C37" s="13" t="s">
        <v>36</v>
      </c>
      <c r="D37" s="12"/>
      <c r="E37" s="11">
        <v>104.43931411204875</v>
      </c>
      <c r="F37" s="11">
        <v>518.0831375640746</v>
      </c>
      <c r="G37" s="11">
        <v>273.74824181229729</v>
      </c>
      <c r="H37" s="11">
        <f>SUM(E37:G37)</f>
        <v>896.27069348842065</v>
      </c>
      <c r="J37" s="10">
        <f>(E37+F37)/SUM(E37:G37)</f>
        <v>0.69456968324287405</v>
      </c>
    </row>
    <row r="38" spans="1:10" ht="12.75" customHeight="1" x14ac:dyDescent="0.3">
      <c r="C38" s="5"/>
      <c r="D38" s="5"/>
      <c r="E38" s="2"/>
      <c r="F38" s="2"/>
      <c r="G38" s="7"/>
    </row>
    <row r="39" spans="1:10" ht="12.75" customHeight="1" thickBot="1" x14ac:dyDescent="0.35">
      <c r="A39" s="2">
        <f>A37+1</f>
        <v>20</v>
      </c>
      <c r="C39" s="3" t="s">
        <v>37</v>
      </c>
      <c r="D39" s="5"/>
      <c r="E39" s="9">
        <f>E27+E35+E37</f>
        <v>1385002.8895695626</v>
      </c>
      <c r="F39" s="9">
        <f>F27+F35+F37</f>
        <v>1520006.5632502052</v>
      </c>
      <c r="G39" s="9">
        <f>G27+G35+G37</f>
        <v>4070.141475674076</v>
      </c>
      <c r="H39" s="9">
        <f>H27+H35+H37</f>
        <v>2909079.5942954416</v>
      </c>
      <c r="J39" s="8">
        <f>(E39+F39)/SUM(E39:G39)</f>
        <v>0.99860088342592768</v>
      </c>
    </row>
    <row r="40" spans="1:10" ht="12.75" customHeight="1" thickTop="1" x14ac:dyDescent="0.3">
      <c r="C40" s="3"/>
      <c r="D40" s="5"/>
      <c r="E40" s="2"/>
      <c r="F40" s="2"/>
      <c r="G40" s="7"/>
    </row>
    <row r="41" spans="1:10" x14ac:dyDescent="0.3">
      <c r="I41" s="6"/>
    </row>
    <row r="42" spans="1:10" x14ac:dyDescent="0.3">
      <c r="A42" s="5" t="s">
        <v>38</v>
      </c>
    </row>
    <row r="43" spans="1:10" x14ac:dyDescent="0.3">
      <c r="A43" s="4" t="s">
        <v>39</v>
      </c>
      <c r="C43" s="3" t="s">
        <v>40</v>
      </c>
      <c r="E43" s="2"/>
      <c r="F43" s="2"/>
    </row>
    <row r="44" spans="1:10" ht="12.75" customHeight="1" x14ac:dyDescent="0.3">
      <c r="A44" s="4" t="s">
        <v>41</v>
      </c>
      <c r="C44" s="3" t="s">
        <v>42</v>
      </c>
      <c r="D44" s="3"/>
      <c r="E44" s="3"/>
      <c r="F44" s="3"/>
      <c r="G44" s="3"/>
      <c r="H44" s="3"/>
      <c r="I44" s="3"/>
      <c r="J44" s="3"/>
    </row>
    <row r="45" spans="1:10" x14ac:dyDescent="0.3">
      <c r="A45" s="4" t="s">
        <v>43</v>
      </c>
      <c r="C45" s="3" t="s">
        <v>44</v>
      </c>
      <c r="D45" s="3"/>
      <c r="E45" s="3"/>
      <c r="F45" s="3"/>
      <c r="G45" s="3"/>
      <c r="H45" s="3"/>
      <c r="I45" s="3"/>
      <c r="J45" s="3"/>
    </row>
    <row r="46" spans="1:10" x14ac:dyDescent="0.3">
      <c r="C46" s="3" t="s">
        <v>45</v>
      </c>
    </row>
    <row r="47" spans="1:10" x14ac:dyDescent="0.3">
      <c r="C47" s="3" t="s">
        <v>46</v>
      </c>
    </row>
  </sheetData>
  <mergeCells count="4">
    <mergeCell ref="A7:J7"/>
    <mergeCell ref="A8:J8"/>
    <mergeCell ref="E11:H11"/>
    <mergeCell ref="J9:J11"/>
  </mergeCells>
  <printOptions horizontalCentered="1"/>
  <pageMargins left="0.7" right="0.7" top="0.75" bottom="0.75" header="0.3" footer="0.3"/>
  <pageSetup scale="81" orientation="portrait" r:id="rId1"/>
  <headerFooter>
    <oddHeader xml:space="preserve">&amp;R&amp;"Arial,Regular"&amp;10Filed: 2025-02-28
EB-2025-0064
Phase 3 Exhibit 8
Tab 1
Schedule 1
Attachment 2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84BCBFD4-FEB3-4AB6-898C-82ED381A5FB9}"/>
</file>

<file path=customXml/itemProps2.xml><?xml version="1.0" encoding="utf-8"?>
<ds:datastoreItem xmlns:ds="http://schemas.openxmlformats.org/officeDocument/2006/customXml" ds:itemID="{95628304-D4B6-4A11-81E1-9FBC9A7C00AE}"/>
</file>

<file path=customXml/itemProps3.xml><?xml version="1.0" encoding="utf-8"?>
<ds:datastoreItem xmlns:ds="http://schemas.openxmlformats.org/officeDocument/2006/customXml" ds:itemID="{70C9FA68-9D09-421B-8CA7-C2A837B3B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8.1.1.2</vt:lpstr>
      <vt:lpstr>'8.1.1.2'!Print_Area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2025-02-28T14:59:04Z</dcterms:created>
  <dcterms:modified xsi:type="dcterms:W3CDTF">2025-02-28T14:59:20Z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2025-02-28T14:59:18Z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c2b64f63-1fc1-461a-8520-8991cf5a088f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