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xr:revisionPtr revIDLastSave="3" documentId="13_ncr:1_{91F1C4BB-260A-47C9-A5AE-453D57BADAC4}" xr6:coauthVersionLast="47" xr6:coauthVersionMax="47" xr10:uidLastSave="{A114BA6F-5584-4FD2-9839-87FA6612A34D}"/>
  <bookViews>
    <workbookView xWindow="28680" yWindow="-120" windowWidth="29040" windowHeight="15720" xr2:uid="{0806E8DC-AD03-479F-9524-FEE74482A46A}"/>
  </bookViews>
  <sheets>
    <sheet name="8.1.3.1" sheetId="1" r:id="rId1"/>
  </sheets>
  <definedNames>
    <definedName name="_xlnm.Print_Area" localSheetId="0">'8.1.3.1'!$A$1:$I$48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G34" i="1"/>
  <c r="I33" i="1"/>
  <c r="I32" i="1"/>
  <c r="I31" i="1"/>
  <c r="I30" i="1"/>
  <c r="F35" i="1"/>
  <c r="G30" i="1"/>
  <c r="I26" i="1"/>
  <c r="I25" i="1"/>
  <c r="G25" i="1"/>
  <c r="G24" i="1"/>
  <c r="I23" i="1"/>
  <c r="G23" i="1"/>
  <c r="I22" i="1"/>
  <c r="I21" i="1"/>
  <c r="I20" i="1"/>
  <c r="G20" i="1"/>
  <c r="I19" i="1"/>
  <c r="I18" i="1"/>
  <c r="A18" i="1"/>
  <c r="A19" i="1" s="1"/>
  <c r="A20" i="1" s="1"/>
  <c r="A21" i="1" s="1"/>
  <c r="A22" i="1" s="1"/>
  <c r="A23" i="1" s="1"/>
  <c r="A24" i="1" s="1"/>
  <c r="A25" i="1" s="1"/>
  <c r="A26" i="1" s="1"/>
  <c r="A27" i="1" s="1"/>
  <c r="A30" i="1" s="1"/>
  <c r="A31" i="1" s="1"/>
  <c r="A32" i="1" s="1"/>
  <c r="A33" i="1" s="1"/>
  <c r="A34" i="1" s="1"/>
  <c r="A35" i="1" s="1"/>
  <c r="A37" i="1" s="1"/>
  <c r="A39" i="1" s="1"/>
  <c r="I17" i="1"/>
  <c r="G17" i="1"/>
  <c r="A17" i="1"/>
  <c r="F27" i="1"/>
  <c r="F39" i="1" s="1"/>
  <c r="I16" i="1"/>
  <c r="G22" i="1" l="1"/>
  <c r="G32" i="1"/>
  <c r="G16" i="1"/>
  <c r="G21" i="1"/>
  <c r="I24" i="1"/>
  <c r="G31" i="1"/>
  <c r="G35" i="1" s="1"/>
  <c r="E35" i="1"/>
  <c r="I35" i="1" s="1"/>
  <c r="G18" i="1"/>
  <c r="G26" i="1"/>
  <c r="E27" i="1"/>
  <c r="G19" i="1"/>
  <c r="G33" i="1"/>
  <c r="G27" i="1" l="1"/>
  <c r="G39" i="1" s="1"/>
  <c r="I27" i="1"/>
  <c r="E39" i="1"/>
  <c r="I39" i="1" s="1"/>
</calcChain>
</file>

<file path=xl/sharedStrings.xml><?xml version="1.0" encoding="utf-8"?>
<sst xmlns="http://schemas.openxmlformats.org/spreadsheetml/2006/main" count="43" uniqueCount="43">
  <si>
    <t>Revenue-to-Cost Ratios</t>
  </si>
  <si>
    <t>Harmonized Rate Classes</t>
  </si>
  <si>
    <t>Line
No.</t>
  </si>
  <si>
    <t>Revenue Requirement (2)</t>
  </si>
  <si>
    <t>Over/(Under)</t>
  </si>
  <si>
    <t>Revenue-to-</t>
  </si>
  <si>
    <t>Particulars ($000s)</t>
  </si>
  <si>
    <t>Revenue (1)</t>
  </si>
  <si>
    <t>Contribution</t>
  </si>
  <si>
    <t>Cost Ratio</t>
  </si>
  <si>
    <t>(a)</t>
  </si>
  <si>
    <t>(b)</t>
  </si>
  <si>
    <t>(c)</t>
  </si>
  <si>
    <t>(d) = (a/b)</t>
  </si>
  <si>
    <t>In-franchise</t>
  </si>
  <si>
    <t>Rate E01</t>
  </si>
  <si>
    <t>Rate E02</t>
  </si>
  <si>
    <t>Rate E10</t>
  </si>
  <si>
    <t>Rate E20</t>
  </si>
  <si>
    <t>Rate E22</t>
  </si>
  <si>
    <t>Rate E24</t>
  </si>
  <si>
    <t>Rate E30</t>
  </si>
  <si>
    <t>Rate E34</t>
  </si>
  <si>
    <t>Rate E38</t>
  </si>
  <si>
    <t>Rate E62</t>
  </si>
  <si>
    <t>Rate E64</t>
  </si>
  <si>
    <t>Total In-franchise</t>
  </si>
  <si>
    <t>Ex-franchise (3)</t>
  </si>
  <si>
    <t>Rate E60</t>
  </si>
  <si>
    <t>Rate E70</t>
  </si>
  <si>
    <t>Rate E72</t>
  </si>
  <si>
    <t>Rate E80</t>
  </si>
  <si>
    <t>Rate E82</t>
  </si>
  <si>
    <t>Total Ex-franchise</t>
  </si>
  <si>
    <t>Non-Utility Cross Charge</t>
  </si>
  <si>
    <t>Total</t>
  </si>
  <si>
    <t>Notes:</t>
  </si>
  <si>
    <t>(1)</t>
  </si>
  <si>
    <t>Phase 3 Exhibit 8, Tab 2, Schedule 9, Attachment 1, p.1, column (h).</t>
  </si>
  <si>
    <t>(2)</t>
  </si>
  <si>
    <t>Phase 3 Exhibit 8, Tab 2, Schedule 9, Attachment 1, p.1, column (e).</t>
  </si>
  <si>
    <t>(3)</t>
  </si>
  <si>
    <t>Revenue-to-cost ratios for certain ex-franchise rate classes exceed 1.0 as there are minimal, or no costs allocated through the Cost Allocation Study. Rates for these rate classes are not based on an allocation of costs but rather through the rate design process a reasonable rate for the service is derived to provide a contribution towards the recovery of fixed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</si>
</sst>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00_);_(* \(#,##0.000\);_(* &quot;-&quot;??_);_(@_)"/>
    <numFmt numFmtId="166" formatCode="_(* #,##0.0_);_(* \(#,##0.0\);_(* &quot;-&quot;??_);_(@_)"/>
  </numFmts>
  <fonts count="5" x14ac:knownFonts="1">
    <font>
      <sz val="11"/>
      <color theme="1"/>
      <name val="Aptos Narrow"/>
      <family val="2"/>
      <scheme val="minor"/>
    </font>
    <font>
      <sz val="11"/>
      <color theme="1"/>
      <name val="Aptos Narrow"/>
      <family val="2"/>
      <scheme val="minor"/>
    </font>
    <font>
      <sz val="10"/>
      <color theme="1"/>
      <name val="Arial"/>
      <family val="2"/>
    </font>
    <font>
      <sz val="10"/>
      <name val="Arial"/>
      <family val="2"/>
    </font>
    <font>
      <u/>
      <sz val="10"/>
      <color theme="1"/>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2" fillId="0" borderId="0" xfId="0" applyFont="1" applyAlignment="1">
      <alignment horizontal="center"/>
    </xf>
    <xf numFmtId="0" fontId="2" fillId="0" borderId="0" xfId="0" applyFont="1" applyAlignment="1">
      <alignment horizontal="right"/>
    </xf>
    <xf numFmtId="0" fontId="2" fillId="0" borderId="0" xfId="0" applyFont="1"/>
    <xf numFmtId="0" fontId="3" fillId="0" borderId="0" xfId="0" applyFont="1" applyAlignment="1">
      <alignment horizontal="right"/>
    </xf>
    <xf numFmtId="0" fontId="4" fillId="0" borderId="0" xfId="0" applyFont="1" applyAlignment="1">
      <alignment horizontal="center"/>
    </xf>
    <xf numFmtId="0" fontId="2" fillId="0" borderId="0" xfId="0" applyFont="1" applyAlignment="1">
      <alignment horizontal="center"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0" xfId="0" applyFont="1" applyAlignment="1">
      <alignment wrapText="1"/>
    </xf>
    <xf numFmtId="0" fontId="2" fillId="0" borderId="0" xfId="0" quotePrefix="1" applyFont="1" applyAlignment="1">
      <alignment horizontal="center" wrapText="1"/>
    </xf>
    <xf numFmtId="0" fontId="4" fillId="0" borderId="0" xfId="0" applyFont="1" applyAlignment="1">
      <alignment horizontal="left"/>
    </xf>
    <xf numFmtId="0" fontId="2" fillId="0" borderId="0" xfId="0" applyFont="1" applyAlignment="1">
      <alignment horizontal="left" vertical="center" indent="1"/>
    </xf>
    <xf numFmtId="164" fontId="2" fillId="0" borderId="0" xfId="1" applyNumberFormat="1" applyFont="1"/>
    <xf numFmtId="164" fontId="2" fillId="0" borderId="0" xfId="1" applyNumberFormat="1" applyFont="1" applyBorder="1" applyAlignment="1">
      <alignment horizontal="center"/>
    </xf>
    <xf numFmtId="165" fontId="2" fillId="0" borderId="0" xfId="1" applyNumberFormat="1" applyFont="1"/>
    <xf numFmtId="166" fontId="2" fillId="0" borderId="0" xfId="0" applyNumberFormat="1" applyFont="1"/>
    <xf numFmtId="164" fontId="2" fillId="0" borderId="0" xfId="0" applyNumberFormat="1" applyFont="1"/>
    <xf numFmtId="0" fontId="2" fillId="0" borderId="0" xfId="0" applyFont="1" applyAlignment="1">
      <alignment horizontal="left"/>
    </xf>
    <xf numFmtId="164" fontId="2" fillId="0" borderId="2" xfId="1" applyNumberFormat="1" applyFont="1" applyBorder="1"/>
    <xf numFmtId="165" fontId="2" fillId="0" borderId="2" xfId="1" applyNumberFormat="1" applyFont="1" applyBorder="1"/>
    <xf numFmtId="0" fontId="4" fillId="0" borderId="0" xfId="0" applyFont="1" applyAlignment="1">
      <alignment horizontal="left" vertical="center"/>
    </xf>
    <xf numFmtId="164" fontId="2" fillId="0" borderId="2" xfId="1" applyNumberFormat="1" applyFont="1" applyBorder="1" applyAlignment="1">
      <alignment horizontal="center"/>
    </xf>
    <xf numFmtId="165" fontId="2" fillId="0" borderId="2" xfId="1" applyNumberFormat="1" applyFont="1" applyFill="1" applyBorder="1"/>
    <xf numFmtId="0" fontId="2" fillId="0" borderId="0" xfId="0" applyFont="1" applyAlignment="1">
      <alignment horizontal="left" vertical="center"/>
    </xf>
    <xf numFmtId="164" fontId="2" fillId="0" borderId="0" xfId="1" applyNumberFormat="1" applyFont="1" applyBorder="1"/>
    <xf numFmtId="165" fontId="2" fillId="0" borderId="0" xfId="1" applyNumberFormat="1" applyFont="1" applyBorder="1"/>
    <xf numFmtId="164" fontId="2" fillId="0" borderId="3" xfId="1" applyNumberFormat="1" applyFont="1" applyBorder="1"/>
    <xf numFmtId="164" fontId="2" fillId="0" borderId="3" xfId="1" applyNumberFormat="1" applyFont="1" applyFill="1" applyBorder="1"/>
    <xf numFmtId="165" fontId="2" fillId="0" borderId="3" xfId="1" applyNumberFormat="1" applyFont="1" applyBorder="1"/>
    <xf numFmtId="164" fontId="2" fillId="0" borderId="0" xfId="0" applyNumberFormat="1" applyFont="1" applyAlignment="1">
      <alignment horizontal="center"/>
    </xf>
    <xf numFmtId="0" fontId="2" fillId="0" borderId="0" xfId="0" quotePrefix="1" applyFont="1" applyAlignment="1">
      <alignment horizontal="center"/>
    </xf>
    <xf numFmtId="0" fontId="2" fillId="0" borderId="0" xfId="0" applyFont="1" applyAlignment="1">
      <alignment vertical="top" wrapText="1"/>
    </xf>
    <xf numFmtId="0" fontId="2" fillId="0" borderId="0" xfId="0" applyFont="1" applyAlignment="1">
      <alignment horizontal="left" vertical="top" wrapText="1"/>
    </xf>
    <xf numFmtId="0" fontId="4" fillId="0" borderId="0" xfId="0" applyFont="1" applyAlignment="1">
      <alignment horizontal="center"/>
    </xf>
    <xf numFmtId="0" fontId="2" fillId="0" borderId="1" xfId="0" applyFont="1" applyBorder="1" applyAlignment="1">
      <alignment horizontal="center"/>
    </xf>
    <xf numFmtId="0" fontId="2" fillId="0" borderId="0" xfId="0" applyFont="1" applyAlignment="1">
      <alignment horizontal="center" wrapText="1"/>
    </xf>
    <xf numFmtId="0" fontId="2" fillId="0" borderId="1"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95A23-F878-4D2A-B93F-496133A0A5DE}">
  <dimension ref="A1:P48"/>
  <sheetViews>
    <sheetView tabSelected="1" view="pageLayout" topLeftCell="A2" zoomScaleNormal="100" workbookViewId="0">
      <selection activeCell="I41" sqref="I41"/>
    </sheetView>
  </sheetViews>
  <sheetFormatPr defaultColWidth="9.3046875" defaultRowHeight="12.45" x14ac:dyDescent="0.3"/>
  <cols>
    <col min="1" max="1" width="5.53515625" style="1" customWidth="1"/>
    <col min="2" max="2" width="1.69140625" style="1" customWidth="1"/>
    <col min="3" max="3" width="25.69140625" style="1" customWidth="1"/>
    <col min="4" max="4" width="1.69140625" style="1" customWidth="1"/>
    <col min="5" max="7" width="15" style="1" customWidth="1"/>
    <col min="8" max="8" width="1.69140625" style="1" customWidth="1"/>
    <col min="9" max="9" width="15" style="3" customWidth="1"/>
    <col min="10" max="14" width="9.3046875" style="3"/>
    <col min="15" max="16" width="11" style="3" customWidth="1"/>
    <col min="17" max="16384" width="9.3046875" style="3"/>
  </cols>
  <sheetData>
    <row r="1" spans="1:9" x14ac:dyDescent="0.3">
      <c r="I1" s="2"/>
    </row>
    <row r="2" spans="1:9" x14ac:dyDescent="0.3">
      <c r="I2" s="2"/>
    </row>
    <row r="3" spans="1:9" x14ac:dyDescent="0.3">
      <c r="I3" s="2"/>
    </row>
    <row r="4" spans="1:9" x14ac:dyDescent="0.3">
      <c r="I4" s="2"/>
    </row>
    <row r="5" spans="1:9" x14ac:dyDescent="0.3">
      <c r="I5" s="4"/>
    </row>
    <row r="6" spans="1:9" x14ac:dyDescent="0.3">
      <c r="I6" s="4"/>
    </row>
    <row r="7" spans="1:9" ht="12.75" customHeight="1" x14ac:dyDescent="0.3">
      <c r="A7" s="34" t="s">
        <v>0</v>
      </c>
      <c r="B7" s="34"/>
      <c r="C7" s="34"/>
      <c r="D7" s="34"/>
      <c r="E7" s="34"/>
      <c r="F7" s="34"/>
      <c r="G7" s="34"/>
      <c r="H7" s="34"/>
      <c r="I7" s="34"/>
    </row>
    <row r="8" spans="1:9" ht="12.75" customHeight="1" x14ac:dyDescent="0.3">
      <c r="A8" s="34" t="s">
        <v>1</v>
      </c>
      <c r="B8" s="34"/>
      <c r="C8" s="34"/>
      <c r="D8" s="34"/>
      <c r="E8" s="34"/>
      <c r="F8" s="34"/>
      <c r="G8" s="34"/>
      <c r="H8" s="34"/>
      <c r="I8" s="34"/>
    </row>
    <row r="9" spans="1:9" ht="12.75" customHeight="1" x14ac:dyDescent="0.3">
      <c r="A9" s="5"/>
      <c r="B9" s="5"/>
      <c r="C9" s="5"/>
      <c r="D9" s="5"/>
      <c r="E9" s="5"/>
      <c r="F9" s="5"/>
      <c r="G9" s="5"/>
      <c r="H9" s="5"/>
      <c r="I9" s="5"/>
    </row>
    <row r="10" spans="1:9" x14ac:dyDescent="0.3">
      <c r="A10" s="5"/>
      <c r="B10" s="5"/>
      <c r="C10" s="5"/>
      <c r="D10" s="5"/>
      <c r="E10" s="35">
        <v>2024</v>
      </c>
      <c r="F10" s="35"/>
      <c r="G10" s="35"/>
      <c r="H10" s="35"/>
      <c r="I10" s="35"/>
    </row>
    <row r="11" spans="1:9" ht="12.75" customHeight="1" x14ac:dyDescent="0.3">
      <c r="A11" s="36" t="s">
        <v>2</v>
      </c>
      <c r="F11" s="36" t="s">
        <v>3</v>
      </c>
      <c r="G11" s="6" t="s">
        <v>4</v>
      </c>
      <c r="H11" s="6"/>
      <c r="I11" s="1" t="s">
        <v>5</v>
      </c>
    </row>
    <row r="12" spans="1:9" x14ac:dyDescent="0.3">
      <c r="A12" s="37"/>
      <c r="B12" s="6"/>
      <c r="C12" s="8" t="s">
        <v>6</v>
      </c>
      <c r="D12" s="9"/>
      <c r="E12" s="7" t="s">
        <v>7</v>
      </c>
      <c r="F12" s="37"/>
      <c r="G12" s="7" t="s">
        <v>8</v>
      </c>
      <c r="H12" s="6"/>
      <c r="I12" s="7" t="s">
        <v>9</v>
      </c>
    </row>
    <row r="13" spans="1:9" ht="12.75" customHeight="1" x14ac:dyDescent="0.3">
      <c r="A13" s="5"/>
      <c r="B13" s="5"/>
      <c r="C13" s="5"/>
      <c r="D13" s="5"/>
      <c r="E13" s="10" t="s">
        <v>10</v>
      </c>
      <c r="F13" s="10" t="s">
        <v>11</v>
      </c>
      <c r="G13" s="10" t="s">
        <v>12</v>
      </c>
      <c r="H13" s="10"/>
      <c r="I13" s="10" t="s">
        <v>13</v>
      </c>
    </row>
    <row r="14" spans="1:9" ht="12.75" customHeight="1" x14ac:dyDescent="0.3">
      <c r="A14" s="5"/>
      <c r="B14" s="5"/>
      <c r="C14" s="5"/>
      <c r="D14" s="5"/>
      <c r="E14" s="10"/>
      <c r="F14" s="10"/>
      <c r="G14" s="10"/>
      <c r="H14" s="10"/>
      <c r="I14" s="10"/>
    </row>
    <row r="15" spans="1:9" ht="12.75" customHeight="1" x14ac:dyDescent="0.3">
      <c r="A15" s="5"/>
      <c r="B15" s="5"/>
      <c r="C15" s="11" t="s">
        <v>14</v>
      </c>
      <c r="D15" s="5"/>
      <c r="E15" s="10"/>
      <c r="F15" s="10"/>
      <c r="G15" s="10"/>
      <c r="H15" s="10"/>
      <c r="I15" s="10"/>
    </row>
    <row r="16" spans="1:9" ht="12.75" customHeight="1" x14ac:dyDescent="0.3">
      <c r="A16" s="1">
        <v>1</v>
      </c>
      <c r="C16" s="12" t="s">
        <v>15</v>
      </c>
      <c r="D16" s="12"/>
      <c r="E16" s="13">
        <v>3455299.9130348256</v>
      </c>
      <c r="F16" s="13">
        <v>3460776.3511286303</v>
      </c>
      <c r="G16" s="14">
        <f t="shared" ref="G16:G34" si="0">E16-F16</f>
        <v>-5476.4380938047543</v>
      </c>
      <c r="H16" s="14"/>
      <c r="I16" s="15">
        <f>E16/F16</f>
        <v>0.99841756948783511</v>
      </c>
    </row>
    <row r="17" spans="1:16" ht="12.75" customHeight="1" x14ac:dyDescent="0.3">
      <c r="A17" s="1">
        <f t="shared" ref="A17:A27" si="1">A16+1</f>
        <v>2</v>
      </c>
      <c r="C17" s="12" t="s">
        <v>16</v>
      </c>
      <c r="D17" s="12"/>
      <c r="E17" s="13">
        <v>1250355.2133913382</v>
      </c>
      <c r="F17" s="13">
        <v>1254295.7469572858</v>
      </c>
      <c r="G17" s="14">
        <f t="shared" si="0"/>
        <v>-3940.5335659475531</v>
      </c>
      <c r="H17" s="14"/>
      <c r="I17" s="15">
        <f t="shared" ref="I17:I27" si="2">E17/F17</f>
        <v>0.99685836966639918</v>
      </c>
    </row>
    <row r="18" spans="1:16" ht="12.75" customHeight="1" x14ac:dyDescent="0.3">
      <c r="A18" s="1">
        <f t="shared" si="1"/>
        <v>3</v>
      </c>
      <c r="C18" s="12" t="s">
        <v>17</v>
      </c>
      <c r="D18" s="12"/>
      <c r="E18" s="13">
        <v>180564.14007022697</v>
      </c>
      <c r="F18" s="13">
        <v>180489.10482198809</v>
      </c>
      <c r="G18" s="14">
        <f t="shared" si="0"/>
        <v>75.035248238884378</v>
      </c>
      <c r="H18" s="14"/>
      <c r="I18" s="15">
        <f t="shared" si="2"/>
        <v>1.0004157328405661</v>
      </c>
      <c r="K18" s="16"/>
    </row>
    <row r="19" spans="1:16" ht="12.75" customHeight="1" x14ac:dyDescent="0.3">
      <c r="A19" s="1">
        <f t="shared" si="1"/>
        <v>4</v>
      </c>
      <c r="C19" s="12" t="s">
        <v>18</v>
      </c>
      <c r="D19" s="12"/>
      <c r="E19" s="13">
        <v>75619.367496439067</v>
      </c>
      <c r="F19" s="13">
        <v>76228.064359277312</v>
      </c>
      <c r="G19" s="14">
        <f t="shared" si="0"/>
        <v>-608.69686283824558</v>
      </c>
      <c r="H19" s="14"/>
      <c r="I19" s="15">
        <f t="shared" si="2"/>
        <v>0.99201479313485719</v>
      </c>
    </row>
    <row r="20" spans="1:16" ht="12.75" customHeight="1" x14ac:dyDescent="0.3">
      <c r="A20" s="1">
        <f t="shared" si="1"/>
        <v>5</v>
      </c>
      <c r="C20" s="12" t="s">
        <v>19</v>
      </c>
      <c r="D20" s="12"/>
      <c r="E20" s="13">
        <v>12075.64008239509</v>
      </c>
      <c r="F20" s="13">
        <v>12244.313087440833</v>
      </c>
      <c r="G20" s="14">
        <f t="shared" si="0"/>
        <v>-168.67300504574268</v>
      </c>
      <c r="H20" s="14"/>
      <c r="I20" s="15">
        <f t="shared" si="2"/>
        <v>0.98622437993530621</v>
      </c>
    </row>
    <row r="21" spans="1:16" ht="12.75" customHeight="1" x14ac:dyDescent="0.3">
      <c r="A21" s="1">
        <f t="shared" si="1"/>
        <v>6</v>
      </c>
      <c r="C21" s="12" t="s">
        <v>20</v>
      </c>
      <c r="D21" s="12"/>
      <c r="E21" s="13">
        <v>53124.08739789133</v>
      </c>
      <c r="F21" s="13">
        <v>53609.262670598109</v>
      </c>
      <c r="G21" s="14">
        <f t="shared" si="0"/>
        <v>-485.17527270677965</v>
      </c>
      <c r="H21" s="14"/>
      <c r="I21" s="15">
        <f t="shared" si="2"/>
        <v>0.99094978650074084</v>
      </c>
    </row>
    <row r="22" spans="1:16" ht="12.75" customHeight="1" x14ac:dyDescent="0.3">
      <c r="A22" s="1">
        <f t="shared" si="1"/>
        <v>7</v>
      </c>
      <c r="C22" s="12" t="s">
        <v>21</v>
      </c>
      <c r="D22" s="12"/>
      <c r="E22" s="13">
        <v>11035.512548383856</v>
      </c>
      <c r="F22" s="13">
        <v>9770.0971387042464</v>
      </c>
      <c r="G22" s="14">
        <f t="shared" si="0"/>
        <v>1265.4154096796101</v>
      </c>
      <c r="H22" s="14"/>
      <c r="I22" s="15">
        <f t="shared" si="2"/>
        <v>1.1295192250102271</v>
      </c>
    </row>
    <row r="23" spans="1:16" ht="12.75" customHeight="1" x14ac:dyDescent="0.3">
      <c r="A23" s="1">
        <f t="shared" si="1"/>
        <v>8</v>
      </c>
      <c r="C23" s="12" t="s">
        <v>22</v>
      </c>
      <c r="D23" s="12"/>
      <c r="E23" s="13">
        <v>3220.9023978579089</v>
      </c>
      <c r="F23" s="13">
        <v>4253.4718486423271</v>
      </c>
      <c r="G23" s="14">
        <f t="shared" si="0"/>
        <v>-1032.5694507844182</v>
      </c>
      <c r="H23" s="14"/>
      <c r="I23" s="15">
        <f t="shared" si="2"/>
        <v>0.75724079351459539</v>
      </c>
    </row>
    <row r="24" spans="1:16" ht="12.75" customHeight="1" x14ac:dyDescent="0.3">
      <c r="A24" s="1">
        <f t="shared" si="1"/>
        <v>9</v>
      </c>
      <c r="C24" s="12" t="s">
        <v>23</v>
      </c>
      <c r="D24" s="12"/>
      <c r="E24" s="13">
        <v>4602.0208509907379</v>
      </c>
      <c r="F24" s="13">
        <v>4359.4988788483861</v>
      </c>
      <c r="G24" s="14">
        <f t="shared" si="0"/>
        <v>242.52197214235184</v>
      </c>
      <c r="H24" s="14"/>
      <c r="I24" s="15">
        <f t="shared" si="2"/>
        <v>1.0556306995097604</v>
      </c>
    </row>
    <row r="25" spans="1:16" ht="12.75" customHeight="1" x14ac:dyDescent="0.3">
      <c r="A25" s="1">
        <f t="shared" si="1"/>
        <v>10</v>
      </c>
      <c r="C25" s="12" t="s">
        <v>24</v>
      </c>
      <c r="D25" s="12"/>
      <c r="E25" s="13">
        <v>34486.748342994746</v>
      </c>
      <c r="F25" s="13">
        <v>43276.752900313426</v>
      </c>
      <c r="G25" s="14">
        <f t="shared" si="0"/>
        <v>-8790.0045573186799</v>
      </c>
      <c r="H25" s="14"/>
      <c r="I25" s="15">
        <f t="shared" si="2"/>
        <v>0.79688853788161584</v>
      </c>
    </row>
    <row r="26" spans="1:16" ht="12.75" customHeight="1" x14ac:dyDescent="0.3">
      <c r="A26" s="1">
        <f t="shared" si="1"/>
        <v>11</v>
      </c>
      <c r="C26" s="12" t="s">
        <v>25</v>
      </c>
      <c r="D26" s="12"/>
      <c r="E26" s="13">
        <v>8985.0805718986194</v>
      </c>
      <c r="F26" s="13">
        <v>9267.1203267283381</v>
      </c>
      <c r="G26" s="14">
        <f t="shared" si="0"/>
        <v>-282.03975482971873</v>
      </c>
      <c r="H26" s="14"/>
      <c r="I26" s="15">
        <f t="shared" si="2"/>
        <v>0.9695655451870786</v>
      </c>
      <c r="O26" s="17"/>
      <c r="P26" s="17"/>
    </row>
    <row r="27" spans="1:16" ht="12.75" customHeight="1" x14ac:dyDescent="0.3">
      <c r="A27" s="1">
        <f t="shared" si="1"/>
        <v>12</v>
      </c>
      <c r="C27" s="18" t="s">
        <v>26</v>
      </c>
      <c r="D27" s="12"/>
      <c r="E27" s="19">
        <f>SUM(E16:E26)</f>
        <v>5089368.6261852421</v>
      </c>
      <c r="F27" s="19">
        <f t="shared" ref="F27:G27" si="3">SUM(F16:F26)</f>
        <v>5108569.7841184577</v>
      </c>
      <c r="G27" s="19">
        <f t="shared" si="3"/>
        <v>-19201.157933215047</v>
      </c>
      <c r="H27" s="14"/>
      <c r="I27" s="20">
        <f t="shared" si="2"/>
        <v>0.996241382863574</v>
      </c>
      <c r="O27" s="17"/>
      <c r="P27" s="17"/>
    </row>
    <row r="28" spans="1:16" ht="12.75" customHeight="1" x14ac:dyDescent="0.3">
      <c r="C28" s="12"/>
      <c r="D28" s="12"/>
      <c r="E28" s="13"/>
      <c r="F28" s="13"/>
      <c r="G28" s="14"/>
      <c r="H28" s="14"/>
      <c r="I28" s="15"/>
      <c r="O28" s="17"/>
      <c r="P28" s="17"/>
    </row>
    <row r="29" spans="1:16" ht="12.75" customHeight="1" x14ac:dyDescent="0.3">
      <c r="C29" s="21" t="s">
        <v>27</v>
      </c>
      <c r="D29" s="12"/>
      <c r="E29" s="13"/>
      <c r="F29" s="13"/>
      <c r="G29" s="14"/>
      <c r="H29" s="14"/>
      <c r="I29" s="15"/>
      <c r="O29" s="17"/>
      <c r="P29" s="17"/>
    </row>
    <row r="30" spans="1:16" ht="12.75" customHeight="1" x14ac:dyDescent="0.3">
      <c r="A30" s="1">
        <f>+A27+1</f>
        <v>13</v>
      </c>
      <c r="C30" s="12" t="s">
        <v>28</v>
      </c>
      <c r="D30" s="12"/>
      <c r="E30" s="13">
        <v>339.17794579949276</v>
      </c>
      <c r="F30" s="13">
        <v>313.83230779949275</v>
      </c>
      <c r="G30" s="14">
        <f>E30-F30</f>
        <v>25.345638000000008</v>
      </c>
      <c r="H30" s="14"/>
      <c r="I30" s="15">
        <f t="shared" ref="I30:I33" si="4">E30/F30</f>
        <v>1.0807617232837397</v>
      </c>
    </row>
    <row r="31" spans="1:16" ht="12.75" customHeight="1" x14ac:dyDescent="0.3">
      <c r="A31" s="1">
        <f>A30+1</f>
        <v>14</v>
      </c>
      <c r="C31" s="12" t="s">
        <v>29</v>
      </c>
      <c r="D31" s="12"/>
      <c r="E31" s="13">
        <v>148660.81878395556</v>
      </c>
      <c r="F31" s="13">
        <v>135000.47469962714</v>
      </c>
      <c r="G31" s="14">
        <f t="shared" si="0"/>
        <v>13660.344084328419</v>
      </c>
      <c r="H31" s="14"/>
      <c r="I31" s="15">
        <f t="shared" si="4"/>
        <v>1.1011873781534647</v>
      </c>
      <c r="O31" s="17"/>
      <c r="P31" s="17"/>
    </row>
    <row r="32" spans="1:16" ht="12.75" customHeight="1" x14ac:dyDescent="0.3">
      <c r="A32" s="1">
        <f t="shared" ref="A32:A35" si="5">A31+1</f>
        <v>15</v>
      </c>
      <c r="C32" s="12" t="s">
        <v>30</v>
      </c>
      <c r="D32" s="12"/>
      <c r="E32" s="13">
        <v>646.48177885547443</v>
      </c>
      <c r="F32" s="13">
        <v>294.71486859603715</v>
      </c>
      <c r="G32" s="14">
        <f t="shared" si="0"/>
        <v>351.76691025943728</v>
      </c>
      <c r="H32" s="14"/>
      <c r="I32" s="15">
        <f t="shared" si="4"/>
        <v>2.193583859325404</v>
      </c>
    </row>
    <row r="33" spans="1:15" ht="12.75" customHeight="1" x14ac:dyDescent="0.3">
      <c r="A33" s="1">
        <f t="shared" si="5"/>
        <v>16</v>
      </c>
      <c r="C33" s="12" t="s">
        <v>31</v>
      </c>
      <c r="D33" s="12"/>
      <c r="E33" s="13">
        <v>784.804979053083</v>
      </c>
      <c r="F33" s="13">
        <v>78.170190727149986</v>
      </c>
      <c r="G33" s="14">
        <f t="shared" si="0"/>
        <v>706.63478832593296</v>
      </c>
      <c r="H33" s="14"/>
      <c r="I33" s="15">
        <f t="shared" si="4"/>
        <v>10.039696356791739</v>
      </c>
      <c r="O33" s="17"/>
    </row>
    <row r="34" spans="1:15" ht="12.75" customHeight="1" x14ac:dyDescent="0.3">
      <c r="A34" s="1">
        <f t="shared" si="5"/>
        <v>17</v>
      </c>
      <c r="C34" s="12" t="s">
        <v>32</v>
      </c>
      <c r="D34" s="12"/>
      <c r="E34" s="13">
        <v>3560.977942268019</v>
      </c>
      <c r="F34" s="13">
        <v>0</v>
      </c>
      <c r="G34" s="14">
        <f t="shared" si="0"/>
        <v>3560.977942268019</v>
      </c>
      <c r="H34" s="14"/>
      <c r="I34" s="15">
        <v>0</v>
      </c>
      <c r="O34" s="17"/>
    </row>
    <row r="35" spans="1:15" ht="12.75" customHeight="1" x14ac:dyDescent="0.3">
      <c r="A35" s="1">
        <f t="shared" si="5"/>
        <v>18</v>
      </c>
      <c r="C35" s="18" t="s">
        <v>33</v>
      </c>
      <c r="D35" s="18"/>
      <c r="E35" s="22">
        <f>SUM(E30:E34)</f>
        <v>153992.26142993162</v>
      </c>
      <c r="F35" s="22">
        <f t="shared" ref="F35:G35" si="6">SUM(F30:F34)</f>
        <v>135687.19206674982</v>
      </c>
      <c r="G35" s="22">
        <f t="shared" si="6"/>
        <v>18305.06936318181</v>
      </c>
      <c r="H35" s="14"/>
      <c r="I35" s="23">
        <f>E35/F35</f>
        <v>1.1349063908270489</v>
      </c>
    </row>
    <row r="36" spans="1:15" ht="12.75" customHeight="1" x14ac:dyDescent="0.3">
      <c r="C36" s="11"/>
      <c r="D36" s="11"/>
      <c r="G36" s="18"/>
      <c r="H36" s="10"/>
    </row>
    <row r="37" spans="1:15" ht="12.75" customHeight="1" x14ac:dyDescent="0.3">
      <c r="A37" s="1">
        <f>A35+1</f>
        <v>19</v>
      </c>
      <c r="C37" s="24" t="s">
        <v>34</v>
      </c>
      <c r="D37" s="12"/>
      <c r="E37" s="19">
        <v>896.27069348842065</v>
      </c>
      <c r="F37" s="19">
        <v>0</v>
      </c>
      <c r="G37" s="22">
        <f>E37-F37</f>
        <v>896.27069348842065</v>
      </c>
      <c r="H37" s="14"/>
      <c r="I37" s="20">
        <v>0</v>
      </c>
    </row>
    <row r="38" spans="1:15" ht="12.75" customHeight="1" x14ac:dyDescent="0.3">
      <c r="C38" s="24"/>
      <c r="D38" s="12"/>
      <c r="E38" s="25"/>
      <c r="F38" s="25"/>
      <c r="G38" s="14"/>
      <c r="H38" s="14"/>
      <c r="I38" s="26"/>
    </row>
    <row r="39" spans="1:15" ht="12.75" customHeight="1" thickBot="1" x14ac:dyDescent="0.35">
      <c r="A39" s="1">
        <f>A37+1</f>
        <v>20</v>
      </c>
      <c r="C39" s="24" t="s">
        <v>35</v>
      </c>
      <c r="D39" s="12"/>
      <c r="E39" s="27">
        <f>+E27+E35+E37</f>
        <v>5244257.1583086625</v>
      </c>
      <c r="F39" s="27">
        <f t="shared" ref="F39" si="7">+F27+F35+F37</f>
        <v>5244256.9761852073</v>
      </c>
      <c r="G39" s="28">
        <f>ROUND(+G27+G35+G37,0)</f>
        <v>0</v>
      </c>
      <c r="H39" s="14"/>
      <c r="I39" s="29">
        <f>E39/F39</f>
        <v>1.0000000347281714</v>
      </c>
    </row>
    <row r="40" spans="1:15" ht="12.75" customHeight="1" thickTop="1" x14ac:dyDescent="0.3">
      <c r="C40" s="24"/>
      <c r="D40" s="12"/>
      <c r="E40" s="25"/>
      <c r="F40" s="25"/>
      <c r="G40" s="14"/>
      <c r="H40" s="14"/>
      <c r="I40" s="26"/>
    </row>
    <row r="41" spans="1:15" ht="12.75" customHeight="1" x14ac:dyDescent="0.3">
      <c r="C41" s="24"/>
      <c r="D41" s="12"/>
      <c r="E41" s="25"/>
      <c r="F41" s="25"/>
      <c r="G41" s="14"/>
      <c r="H41" s="14"/>
      <c r="I41" s="26"/>
    </row>
    <row r="42" spans="1:15" x14ac:dyDescent="0.3">
      <c r="A42" s="11" t="s">
        <v>36</v>
      </c>
      <c r="E42" s="30"/>
      <c r="F42" s="30"/>
      <c r="G42" s="14"/>
    </row>
    <row r="43" spans="1:15" x14ac:dyDescent="0.3">
      <c r="A43" s="31" t="s">
        <v>37</v>
      </c>
      <c r="C43" s="18" t="s">
        <v>38</v>
      </c>
      <c r="D43" s="18"/>
    </row>
    <row r="44" spans="1:15" x14ac:dyDescent="0.3">
      <c r="A44" s="31" t="s">
        <v>39</v>
      </c>
      <c r="C44" s="18" t="s">
        <v>40</v>
      </c>
    </row>
    <row r="45" spans="1:15" ht="12.75" customHeight="1" x14ac:dyDescent="0.3">
      <c r="A45" s="31" t="s">
        <v>41</v>
      </c>
      <c r="C45" s="33" t="s">
        <v>42</v>
      </c>
      <c r="D45" s="33"/>
      <c r="E45" s="33"/>
      <c r="F45" s="33"/>
      <c r="G45" s="33"/>
      <c r="H45" s="33"/>
      <c r="I45" s="33"/>
      <c r="J45" s="32"/>
      <c r="K45" s="32"/>
    </row>
    <row r="46" spans="1:15" x14ac:dyDescent="0.3">
      <c r="C46" s="33"/>
      <c r="D46" s="33"/>
      <c r="E46" s="33"/>
      <c r="F46" s="33"/>
      <c r="G46" s="33"/>
      <c r="H46" s="33"/>
      <c r="I46" s="33"/>
      <c r="J46" s="32"/>
      <c r="K46" s="32"/>
    </row>
    <row r="47" spans="1:15" x14ac:dyDescent="0.3">
      <c r="C47" s="33"/>
      <c r="D47" s="33"/>
      <c r="E47" s="33"/>
      <c r="F47" s="33"/>
      <c r="G47" s="33"/>
      <c r="H47" s="33"/>
      <c r="I47" s="33"/>
      <c r="J47" s="32"/>
      <c r="K47" s="32"/>
    </row>
    <row r="48" spans="1:15" x14ac:dyDescent="0.3">
      <c r="C48" s="33"/>
      <c r="D48" s="33"/>
      <c r="E48" s="33"/>
      <c r="F48" s="33"/>
      <c r="G48" s="33"/>
      <c r="H48" s="33"/>
      <c r="I48" s="33"/>
      <c r="J48" s="32"/>
      <c r="K48" s="32"/>
    </row>
  </sheetData>
  <mergeCells count="6">
    <mergeCell ref="C45:I48"/>
    <mergeCell ref="A7:I7"/>
    <mergeCell ref="A8:I8"/>
    <mergeCell ref="E10:I10"/>
    <mergeCell ref="A11:A12"/>
    <mergeCell ref="F11:F12"/>
  </mergeCells>
  <printOptions horizontalCentered="1"/>
  <pageMargins left="0.7" right="0.7" top="0.75" bottom="0.75" header="0.3" footer="0.3"/>
  <pageSetup scale="90" orientation="portrait" r:id="rId1"/>
  <headerFooter>
    <oddHeader>&amp;R&amp;"Arial,Regular"&amp;10Filed: 2025-02-28
EB-2025-0064
Phase 3 Exhibit 8
Tab 1
Schedule 3
Attachment 1
Page 1 of 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bce27d376aa9cc97275b9cfd30bb562a">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69233bd6ff4519cf614368b05fa1537c"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Props1.xml><?xml version="1.0" encoding="utf-8"?>
<ds:datastoreItem xmlns:ds="http://schemas.openxmlformats.org/officeDocument/2006/customXml" ds:itemID="{A35C26CE-08D6-499C-BD11-A19908C44A88}"/>
</file>

<file path=customXml/itemProps2.xml><?xml version="1.0" encoding="utf-8"?>
<ds:datastoreItem xmlns:ds="http://schemas.openxmlformats.org/officeDocument/2006/customXml" ds:itemID="{B40E2909-8C86-4F16-BB29-D6B2D186E1C2}"/>
</file>

<file path=customXml/itemProps3.xml><?xml version="1.0" encoding="utf-8"?>
<ds:datastoreItem xmlns:ds="http://schemas.openxmlformats.org/officeDocument/2006/customXml" ds:itemID="{90FB4D09-4319-4541-8558-080EEB86B8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8.1.3.1</vt:lpstr>
      <vt:lpstr>'8.1.3.1'!Print_Area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2025-02-28T15:07:33Z</dcterms:created>
  <dcterms:modified xsi:type="dcterms:W3CDTF">2025-02-28T15:07:39Z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2025-02-28T15:07:38Z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9e2e16c3-f529-4001-a718-5f379e2563fd</vt:lpwstr>
  </property>
  <property fmtid="{D5CDD505-2E9C-101B-9397-08002B2CF9AE}" pid="8" name="MSIP_Label_b1a6f161-e42b-4c47-8f69-f6a81e023e2d_ContentBits">
    <vt:lpwstr>0</vt:lpwstr>
  </property>
  <property fmtid="{D5CDD505-2E9C-101B-9397-08002B2CF9AE}" pid="9" name="ContentTypeId">
    <vt:lpwstr>0x010100B03FF908193E414D9892E49E70D7829E</vt:lpwstr>
  </property>
</Properties>
</file>