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16" documentId="13_ncr:1_{37896DF6-22D9-40A5-981F-E29566D25D30}" xr6:coauthVersionLast="47" xr6:coauthVersionMax="47" xr10:uidLastSave="{9BBE8070-1214-4A6A-9084-5D9D06424FCE}"/>
  <bookViews>
    <workbookView xWindow="-120" yWindow="-120" windowWidth="29040" windowHeight="15225" xr2:uid="{2068E604-EC26-4D7C-8394-7B8D1EF31A90}"/>
  </bookViews>
  <sheets>
    <sheet name="8.2.9.4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0" hidden="1">{#N/A,#N/A,FALSE,"H3 Tab 1"}</definedName>
    <definedName name="paolo" hidden="1">{#N/A,#N/A,FALSE,"H3 Tab 1"}</definedName>
    <definedName name="_xlnm.Print_Area" localSheetId="0">'8.2.9.4'!$A$1:$U$302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0" hidden="1">{#N/A,#N/A,FALSE,"H3 Tab 1"}</definedName>
    <definedName name="wrn.h3T1S1." hidden="1">{#N/A,#N/A,FALSE,"H3 Tab 1"}</definedName>
    <definedName name="wrn.H3T1S2." localSheetId="0" hidden="1">{#N/A,#N/A,FALSE,"H3 Tab 1"}</definedName>
    <definedName name="wrn.H3T1S2." hidden="1">{#N/A,#N/A,FALSE,"H3 Tab 1"}</definedName>
    <definedName name="wrn.H3T2S3." localSheetId="0" hidden="1">{#N/A,#N/A,FALSE,"H3 Tab 2";#N/A,#N/A,FALSE,"H3 Tab 2"}</definedName>
    <definedName name="wrn.H3T2S3." hidden="1">{#N/A,#N/A,FALSE,"H3 Tab 2";#N/A,#N/A,FALSE,"H3 Tab 2"}</definedName>
    <definedName name="wrn.Print._.All." localSheetId="0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0" hidden="1">{#N/A,#N/A,FALSE,"RevProof"}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5" i="1" l="1"/>
  <c r="T295" i="1" s="1"/>
  <c r="P294" i="1"/>
  <c r="T294" i="1" s="1"/>
  <c r="T292" i="1"/>
  <c r="P292" i="1"/>
  <c r="P291" i="1"/>
  <c r="T291" i="1" s="1"/>
  <c r="P290" i="1"/>
  <c r="T290" i="1" s="1"/>
  <c r="P289" i="1"/>
  <c r="T289" i="1" s="1"/>
  <c r="P288" i="1"/>
  <c r="T288" i="1" s="1"/>
  <c r="P285" i="1"/>
  <c r="T285" i="1" s="1"/>
  <c r="P284" i="1"/>
  <c r="T284" i="1" s="1"/>
  <c r="P283" i="1"/>
  <c r="T283" i="1" s="1"/>
  <c r="P282" i="1"/>
  <c r="T282" i="1" s="1"/>
  <c r="P280" i="1"/>
  <c r="T280" i="1" s="1"/>
  <c r="P279" i="1"/>
  <c r="T279" i="1" s="1"/>
  <c r="P278" i="1"/>
  <c r="T278" i="1" s="1"/>
  <c r="P277" i="1"/>
  <c r="T277" i="1" s="1"/>
  <c r="T273" i="1"/>
  <c r="T272" i="1"/>
  <c r="T271" i="1"/>
  <c r="T270" i="1"/>
  <c r="T268" i="1"/>
  <c r="T267" i="1"/>
  <c r="T266" i="1"/>
  <c r="T265" i="1"/>
  <c r="P263" i="1"/>
  <c r="T263" i="1" s="1"/>
  <c r="P262" i="1"/>
  <c r="T262" i="1" s="1"/>
  <c r="P261" i="1"/>
  <c r="T261" i="1" s="1"/>
  <c r="P259" i="1"/>
  <c r="T259" i="1" s="1"/>
  <c r="P256" i="1"/>
  <c r="T256" i="1" s="1"/>
  <c r="P254" i="1"/>
  <c r="T254" i="1" s="1"/>
  <c r="P253" i="1"/>
  <c r="T253" i="1" s="1"/>
  <c r="P252" i="1"/>
  <c r="T252" i="1" s="1"/>
  <c r="P251" i="1"/>
  <c r="T251" i="1" s="1"/>
  <c r="P250" i="1"/>
  <c r="T250" i="1" s="1"/>
  <c r="P249" i="1"/>
  <c r="T249" i="1" s="1"/>
  <c r="P248" i="1"/>
  <c r="T248" i="1" s="1"/>
  <c r="P247" i="1"/>
  <c r="T247" i="1" s="1"/>
  <c r="P246" i="1"/>
  <c r="T246" i="1" s="1"/>
  <c r="P245" i="1"/>
  <c r="T245" i="1" s="1"/>
  <c r="P244" i="1"/>
  <c r="T244" i="1" s="1"/>
  <c r="P243" i="1"/>
  <c r="T243" i="1" s="1"/>
  <c r="P242" i="1"/>
  <c r="T242" i="1" s="1"/>
  <c r="P241" i="1"/>
  <c r="T241" i="1" s="1"/>
  <c r="B230" i="1"/>
  <c r="P220" i="1"/>
  <c r="T220" i="1" s="1"/>
  <c r="T216" i="1"/>
  <c r="T214" i="1"/>
  <c r="P214" i="1"/>
  <c r="T213" i="1"/>
  <c r="P213" i="1"/>
  <c r="T212" i="1"/>
  <c r="P212" i="1"/>
  <c r="T211" i="1"/>
  <c r="P211" i="1"/>
  <c r="T210" i="1"/>
  <c r="P210" i="1"/>
  <c r="T209" i="1"/>
  <c r="P209" i="1"/>
  <c r="T208" i="1"/>
  <c r="P208" i="1"/>
  <c r="T207" i="1"/>
  <c r="P207" i="1"/>
  <c r="T206" i="1"/>
  <c r="P206" i="1"/>
  <c r="T205" i="1"/>
  <c r="P205" i="1"/>
  <c r="T204" i="1"/>
  <c r="P204" i="1"/>
  <c r="T203" i="1"/>
  <c r="P203" i="1"/>
  <c r="T202" i="1"/>
  <c r="P202" i="1"/>
  <c r="T201" i="1"/>
  <c r="P201" i="1"/>
  <c r="T200" i="1"/>
  <c r="P200" i="1"/>
  <c r="T199" i="1"/>
  <c r="P199" i="1"/>
  <c r="P196" i="1"/>
  <c r="T196" i="1" s="1"/>
  <c r="P195" i="1"/>
  <c r="T195" i="1" s="1"/>
  <c r="P194" i="1"/>
  <c r="T194" i="1" s="1"/>
  <c r="P191" i="1"/>
  <c r="T191" i="1" s="1"/>
  <c r="P189" i="1"/>
  <c r="T189" i="1" s="1"/>
  <c r="P188" i="1"/>
  <c r="T188" i="1" s="1"/>
  <c r="T187" i="1"/>
  <c r="P187" i="1"/>
  <c r="P186" i="1"/>
  <c r="T186" i="1" s="1"/>
  <c r="P185" i="1"/>
  <c r="T185" i="1" s="1"/>
  <c r="P184" i="1"/>
  <c r="T184" i="1" s="1"/>
  <c r="P183" i="1"/>
  <c r="T183" i="1" s="1"/>
  <c r="P182" i="1"/>
  <c r="T182" i="1" s="1"/>
  <c r="P181" i="1"/>
  <c r="T181" i="1" s="1"/>
  <c r="P180" i="1"/>
  <c r="T180" i="1" s="1"/>
  <c r="P179" i="1"/>
  <c r="T179" i="1" s="1"/>
  <c r="P178" i="1"/>
  <c r="T178" i="1" s="1"/>
  <c r="P177" i="1"/>
  <c r="T177" i="1" s="1"/>
  <c r="P172" i="1"/>
  <c r="T172" i="1" s="1"/>
  <c r="P170" i="1"/>
  <c r="T170" i="1" s="1"/>
  <c r="B169" i="1"/>
  <c r="P168" i="1"/>
  <c r="T168" i="1" s="1"/>
  <c r="B158" i="1"/>
  <c r="R147" i="1"/>
  <c r="P147" i="1"/>
  <c r="P146" i="1"/>
  <c r="P145" i="1"/>
  <c r="P144" i="1"/>
  <c r="P143" i="1"/>
  <c r="P141" i="1"/>
  <c r="R138" i="1"/>
  <c r="P138" i="1"/>
  <c r="P137" i="1"/>
  <c r="P135" i="1"/>
  <c r="P132" i="1"/>
  <c r="P131" i="1"/>
  <c r="J130" i="1"/>
  <c r="P130" i="1" s="1"/>
  <c r="P129" i="1"/>
  <c r="R130" i="1"/>
  <c r="P128" i="1"/>
  <c r="P126" i="1"/>
  <c r="P125" i="1"/>
  <c r="R122" i="1"/>
  <c r="P122" i="1"/>
  <c r="P121" i="1"/>
  <c r="P120" i="1"/>
  <c r="P119" i="1"/>
  <c r="P118" i="1"/>
  <c r="P117" i="1"/>
  <c r="P116" i="1"/>
  <c r="P114" i="1"/>
  <c r="P111" i="1"/>
  <c r="P110" i="1"/>
  <c r="P109" i="1"/>
  <c r="P107" i="1"/>
  <c r="P106" i="1"/>
  <c r="P103" i="1"/>
  <c r="P102" i="1"/>
  <c r="P101" i="1"/>
  <c r="P100" i="1"/>
  <c r="P99" i="1"/>
  <c r="P97" i="1"/>
  <c r="P96" i="1"/>
  <c r="R93" i="1"/>
  <c r="P93" i="1"/>
  <c r="P92" i="1"/>
  <c r="P91" i="1"/>
  <c r="P90" i="1"/>
  <c r="R88" i="1"/>
  <c r="P88" i="1"/>
  <c r="P87" i="1"/>
  <c r="P86" i="1"/>
  <c r="B76" i="1"/>
  <c r="R71" i="1"/>
  <c r="P71" i="1"/>
  <c r="P70" i="1"/>
  <c r="P69" i="1"/>
  <c r="P68" i="1"/>
  <c r="P64" i="1"/>
  <c r="P63" i="1"/>
  <c r="R60" i="1"/>
  <c r="P60" i="1"/>
  <c r="P59" i="1"/>
  <c r="P58" i="1"/>
  <c r="P57" i="1"/>
  <c r="P56" i="1"/>
  <c r="P54" i="1"/>
  <c r="P51" i="1"/>
  <c r="P50" i="1"/>
  <c r="P49" i="1"/>
  <c r="R44" i="1"/>
  <c r="P44" i="1"/>
  <c r="P43" i="1"/>
  <c r="P41" i="1"/>
  <c r="P38" i="1"/>
  <c r="P37" i="1"/>
  <c r="P36" i="1"/>
  <c r="P32" i="1"/>
  <c r="P31" i="1"/>
  <c r="P28" i="1"/>
  <c r="P27" i="1"/>
  <c r="P26" i="1"/>
  <c r="P24" i="1"/>
  <c r="P23" i="1"/>
  <c r="P20" i="1"/>
  <c r="P19" i="1"/>
  <c r="P18" i="1"/>
  <c r="P16" i="1"/>
  <c r="B16" i="1"/>
  <c r="P15" i="1"/>
  <c r="B17" i="1" l="1"/>
  <c r="T130" i="1"/>
  <c r="B170" i="1"/>
  <c r="B172" i="1" s="1"/>
  <c r="B177" i="1" l="1"/>
  <c r="B18" i="1"/>
  <c r="B178" i="1" l="1"/>
  <c r="B179" i="1" s="1"/>
  <c r="B19" i="1"/>
  <c r="B20" i="1" l="1"/>
  <c r="B180" i="1"/>
  <c r="B181" i="1" s="1"/>
  <c r="B23" i="1" l="1"/>
  <c r="B182" i="1"/>
  <c r="B183" i="1" l="1"/>
  <c r="B24" i="1"/>
  <c r="B25" i="1" l="1"/>
  <c r="B184" i="1"/>
  <c r="B185" i="1" s="1"/>
  <c r="B186" i="1" s="1"/>
  <c r="B187" i="1" s="1"/>
  <c r="B188" i="1" l="1"/>
  <c r="B189" i="1" s="1"/>
  <c r="B191" i="1" s="1"/>
  <c r="B194" i="1" s="1"/>
  <c r="B195" i="1" s="1"/>
  <c r="B196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6" i="1" s="1"/>
  <c r="B22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6" i="1" s="1"/>
  <c r="B259" i="1" s="1"/>
  <c r="B261" i="1" s="1"/>
  <c r="B262" i="1" s="1"/>
  <c r="B263" i="1" s="1"/>
  <c r="B265" i="1" s="1"/>
  <c r="B266" i="1" s="1"/>
  <c r="B267" i="1" s="1"/>
  <c r="B268" i="1" s="1"/>
  <c r="B270" i="1" s="1"/>
  <c r="B271" i="1" s="1"/>
  <c r="B272" i="1" s="1"/>
  <c r="B273" i="1" s="1"/>
  <c r="B277" i="1" s="1"/>
  <c r="B278" i="1" s="1"/>
  <c r="B279" i="1" s="1"/>
  <c r="B280" i="1" s="1"/>
  <c r="B282" i="1" s="1"/>
  <c r="B283" i="1" s="1"/>
  <c r="B284" i="1" s="1"/>
  <c r="B285" i="1" s="1"/>
  <c r="B288" i="1" s="1"/>
  <c r="B289" i="1" s="1"/>
  <c r="B290" i="1" s="1"/>
  <c r="B291" i="1" s="1"/>
  <c r="B292" i="1" s="1"/>
  <c r="B294" i="1" s="1"/>
  <c r="B295" i="1" s="1"/>
  <c r="B26" i="1"/>
  <c r="B27" i="1" l="1"/>
  <c r="B28" i="1" s="1"/>
  <c r="B31" i="1" s="1"/>
  <c r="B32" i="1" s="1"/>
  <c r="B33" i="1" s="1"/>
  <c r="B34" i="1" s="1"/>
  <c r="B35" i="1" s="1"/>
  <c r="B36" i="1" s="1"/>
  <c r="B37" i="1" s="1"/>
  <c r="B38" i="1" s="1"/>
  <c r="B41" i="1" s="1"/>
  <c r="B43" i="1" s="1"/>
  <c r="B44" i="1" s="1"/>
  <c r="B45" i="1" s="1"/>
  <c r="B46" i="1" s="1"/>
  <c r="B47" i="1" s="1"/>
  <c r="B48" i="1" s="1"/>
  <c r="B49" i="1" s="1"/>
  <c r="B50" i="1" s="1"/>
  <c r="B51" i="1" s="1"/>
  <c r="B53" i="1" s="1"/>
  <c r="B54" i="1" s="1"/>
  <c r="B56" i="1" s="1"/>
  <c r="B57" i="1" s="1"/>
  <c r="B58" i="1" s="1"/>
  <c r="B59" i="1" s="1"/>
  <c r="B60" i="1" s="1"/>
  <c r="B63" i="1" s="1"/>
  <c r="B64" i="1" s="1"/>
  <c r="B66" i="1" s="1"/>
  <c r="B67" i="1" s="1"/>
  <c r="B68" i="1" s="1"/>
  <c r="B69" i="1" s="1"/>
  <c r="B70" i="1" s="1"/>
  <c r="B71" i="1" s="1"/>
  <c r="B86" i="1" s="1"/>
  <c r="B87" i="1" s="1"/>
  <c r="B88" i="1" s="1"/>
  <c r="B89" i="1" s="1"/>
  <c r="B90" i="1" s="1"/>
  <c r="B91" i="1" s="1"/>
  <c r="B92" i="1" s="1"/>
  <c r="B93" i="1" s="1"/>
  <c r="B96" i="1" s="1"/>
  <c r="B97" i="1" s="1"/>
  <c r="B98" i="1" s="1"/>
  <c r="B99" i="1" s="1"/>
  <c r="B100" i="1" s="1"/>
  <c r="B101" i="1" s="1"/>
  <c r="B102" i="1" s="1"/>
  <c r="B103" i="1" s="1"/>
  <c r="B106" i="1" s="1"/>
  <c r="B107" i="1" s="1"/>
  <c r="B108" i="1" s="1"/>
  <c r="B109" i="1" s="1"/>
  <c r="B110" i="1" s="1"/>
  <c r="B111" i="1" s="1"/>
  <c r="B114" i="1" s="1"/>
  <c r="B116" i="1" s="1"/>
  <c r="B117" i="1" s="1"/>
  <c r="B118" i="1" s="1"/>
  <c r="B119" i="1" s="1"/>
  <c r="B120" i="1" s="1"/>
  <c r="B121" i="1" s="1"/>
  <c r="B122" i="1" s="1"/>
  <c r="B125" i="1" s="1"/>
  <c r="B126" i="1" s="1"/>
  <c r="B127" i="1" s="1"/>
  <c r="B128" i="1" s="1"/>
  <c r="B129" i="1" s="1"/>
  <c r="B130" i="1" s="1"/>
  <c r="B131" i="1" s="1"/>
  <c r="B132" i="1" s="1"/>
  <c r="B135" i="1" s="1"/>
  <c r="B137" i="1" s="1"/>
  <c r="B138" i="1" s="1"/>
  <c r="B139" i="1" s="1"/>
  <c r="B141" i="1" s="1"/>
  <c r="B143" i="1" s="1"/>
  <c r="B144" i="1" s="1"/>
  <c r="B145" i="1" s="1"/>
  <c r="B146" i="1" s="1"/>
  <c r="B147" i="1" s="1"/>
  <c r="P108" i="1" l="1"/>
  <c r="P98" i="1"/>
  <c r="P127" i="1"/>
  <c r="P139" i="1" l="1"/>
  <c r="P67" i="1"/>
  <c r="P66" i="1" l="1"/>
  <c r="P47" i="1" l="1"/>
  <c r="P35" i="1"/>
  <c r="P48" i="1"/>
  <c r="P46" i="1" l="1"/>
  <c r="P34" i="1"/>
  <c r="P89" i="1" l="1"/>
  <c r="P17" i="1" l="1"/>
  <c r="P25" i="1"/>
</calcChain>
</file>

<file path=xl/sharedStrings.xml><?xml version="1.0" encoding="utf-8"?>
<sst xmlns="http://schemas.openxmlformats.org/spreadsheetml/2006/main" count="570" uniqueCount="162">
  <si>
    <t>Summary of Proposed Unit Rate Component by Rate Class</t>
  </si>
  <si>
    <t xml:space="preserve">In-franchise Rate Classes </t>
  </si>
  <si>
    <t>Base Rate</t>
  </si>
  <si>
    <t xml:space="preserve">Total </t>
  </si>
  <si>
    <t>Line</t>
  </si>
  <si>
    <t>Rate</t>
  </si>
  <si>
    <t>2024 Base</t>
  </si>
  <si>
    <t>2024 DSM</t>
  </si>
  <si>
    <t>Adjustment</t>
  </si>
  <si>
    <t>Delivery</t>
  </si>
  <si>
    <t>Gas Cost</t>
  </si>
  <si>
    <t>Proposed</t>
  </si>
  <si>
    <t>No.</t>
  </si>
  <si>
    <t>Class</t>
  </si>
  <si>
    <t>Particulars</t>
  </si>
  <si>
    <t>Units</t>
  </si>
  <si>
    <t>Rates</t>
  </si>
  <si>
    <t>Rates (1)</t>
  </si>
  <si>
    <t>(2)</t>
  </si>
  <si>
    <t xml:space="preserve">Rates </t>
  </si>
  <si>
    <t>Rates (3)</t>
  </si>
  <si>
    <t>(a)</t>
  </si>
  <si>
    <t>(b)</t>
  </si>
  <si>
    <t>(c)</t>
  </si>
  <si>
    <t>(d) = (a + b + c)</t>
  </si>
  <si>
    <t xml:space="preserve">(e) </t>
  </si>
  <si>
    <t xml:space="preserve">(f) = (d + e) </t>
  </si>
  <si>
    <t>Rate E01</t>
  </si>
  <si>
    <t>Monthly Customer Charge</t>
  </si>
  <si>
    <t>$</t>
  </si>
  <si>
    <t>Delivery Charge - Commodity</t>
  </si>
  <si>
    <t>cents/m³</t>
  </si>
  <si>
    <t>Delivery Charge - Demand</t>
  </si>
  <si>
    <t>cents/m³/d</t>
  </si>
  <si>
    <t>Gas Supply Transportation Charge</t>
  </si>
  <si>
    <t>Gas Supply Western Transportation Charge</t>
  </si>
  <si>
    <t>Gas Supply Commodity Charge</t>
  </si>
  <si>
    <t>Rate E02</t>
  </si>
  <si>
    <t>Rate E10</t>
  </si>
  <si>
    <t>Delivery Charge - Contract Demand</t>
  </si>
  <si>
    <t>Rate E20</t>
  </si>
  <si>
    <t>Transportation</t>
  </si>
  <si>
    <t>Transportation Commodity (Firm &amp; IT)</t>
  </si>
  <si>
    <t>Transportation - Customer Supplied Fuel</t>
  </si>
  <si>
    <t>%</t>
  </si>
  <si>
    <t>Transportation Demand (Firm)</t>
  </si>
  <si>
    <t>Transportation Demand (IT)</t>
  </si>
  <si>
    <t>Pre-authorized Interruptible Service</t>
  </si>
  <si>
    <t>Central Transportation Charge</t>
  </si>
  <si>
    <t>Storage</t>
  </si>
  <si>
    <t>Space Demand</t>
  </si>
  <si>
    <t>$/GJ/mth</t>
  </si>
  <si>
    <t>Firm Injection/Withdrawal Right</t>
  </si>
  <si>
    <t>Utility provides deliverability inventory</t>
  </si>
  <si>
    <t>Customer provides deliverability inventory</t>
  </si>
  <si>
    <t>Firm incremental injection</t>
  </si>
  <si>
    <t>Injection/Withdrawal Commodity</t>
  </si>
  <si>
    <t>$/GJ</t>
  </si>
  <si>
    <t>Storage - Customer Supplied Fuel</t>
  </si>
  <si>
    <t>Rate E22</t>
  </si>
  <si>
    <t>Transportation Commodity</t>
  </si>
  <si>
    <t>South Transportation Demand</t>
  </si>
  <si>
    <t>South Transportation - Customer Supplied Fuel</t>
  </si>
  <si>
    <t>Rate E24</t>
  </si>
  <si>
    <t>Rate E30</t>
  </si>
  <si>
    <t>Delivery Charge - Contract Demand (IT)</t>
  </si>
  <si>
    <t>Delivery Charge - Contract Demand (Firm)</t>
  </si>
  <si>
    <t>Rate E34</t>
  </si>
  <si>
    <t>Rate E38</t>
  </si>
  <si>
    <t>Transportation Demand</t>
  </si>
  <si>
    <t>Rate E62</t>
  </si>
  <si>
    <t>Gas Supply Transportation Charge - South</t>
  </si>
  <si>
    <t>Gas Supply Transportation Charge - East</t>
  </si>
  <si>
    <t>Gas Supply Western Transportation Charge - South</t>
  </si>
  <si>
    <t>Gas Supply Western Transportation Charge - East</t>
  </si>
  <si>
    <t>Rate E64</t>
  </si>
  <si>
    <t>Notes:</t>
  </si>
  <si>
    <t>(1)</t>
  </si>
  <si>
    <t>Attachment 9, pp. 2, column (c).</t>
  </si>
  <si>
    <t>Attachment 18, column (g).</t>
  </si>
  <si>
    <t>(3)</t>
  </si>
  <si>
    <t>Attachment 2, column (h) plus base rate adjustment in column (c).</t>
  </si>
  <si>
    <t>Ex-franchise Rate Classes</t>
  </si>
  <si>
    <t>Rate E60</t>
  </si>
  <si>
    <t>Firm Transportation</t>
  </si>
  <si>
    <t>Transportation Demand Charge</t>
  </si>
  <si>
    <t>$/GJ/d</t>
  </si>
  <si>
    <t>Authorized Overrun</t>
  </si>
  <si>
    <t>Rate E70</t>
  </si>
  <si>
    <t>Monthly Demand Charges:</t>
  </si>
  <si>
    <t xml:space="preserve">Dawn to Parkway  </t>
  </si>
  <si>
    <t>Dawn to Kirkwall</t>
  </si>
  <si>
    <t>Kirkwall to Parkway</t>
  </si>
  <si>
    <t>Parkway to Dawn</t>
  </si>
  <si>
    <t>Parkway to Kirkwall</t>
  </si>
  <si>
    <t>Kirkwall to Dawn</t>
  </si>
  <si>
    <t>Dawn to Owen Sound Line</t>
  </si>
  <si>
    <t>Parkway to Owen Sound Line or Dawn</t>
  </si>
  <si>
    <t>Kirkwall to Owen Sound Line or Dawn</t>
  </si>
  <si>
    <t>Dawn to St. Clair, Bluewater, and Ojibway</t>
  </si>
  <si>
    <t>St. Clair, Bluewater, and Ojibway to Dawn</t>
  </si>
  <si>
    <t>Parkway to Albion King's North</t>
  </si>
  <si>
    <t>F24-T</t>
  </si>
  <si>
    <t>E70-X - Between Dawn, Kirkwall and Parkway</t>
  </si>
  <si>
    <t>Between two points within Dawn</t>
  </si>
  <si>
    <t xml:space="preserve">Dawn to Dawn-Vector </t>
  </si>
  <si>
    <t xml:space="preserve">Dawn to Dawn-TCPL </t>
  </si>
  <si>
    <t>Corunna (ANR) to Dawn</t>
  </si>
  <si>
    <t>Commodity Charges - Shipper Supplied Fuel</t>
  </si>
  <si>
    <t xml:space="preserve">Dawn to Parkway </t>
  </si>
  <si>
    <t>Note (4)</t>
  </si>
  <si>
    <t xml:space="preserve">Dawn to Kirkwall </t>
  </si>
  <si>
    <t xml:space="preserve">Kirkwall to Parkway </t>
  </si>
  <si>
    <t xml:space="preserve">Parkway to Dawn </t>
  </si>
  <si>
    <t xml:space="preserve">Parkway to Kirkwall </t>
  </si>
  <si>
    <t xml:space="preserve">Kirkwall to Dawn </t>
  </si>
  <si>
    <t xml:space="preserve">Dawn to Owen Sound Line </t>
  </si>
  <si>
    <t xml:space="preserve">Parkway to Owen Sound Line or Dawn </t>
  </si>
  <si>
    <t xml:space="preserve">Dawn to St. Clair, Bluewater, and Ojibway </t>
  </si>
  <si>
    <t>Note (5)</t>
  </si>
  <si>
    <t>St. Clair, Bluewater, and Ojibway To Dawn</t>
  </si>
  <si>
    <t xml:space="preserve">Parkway to Albion King's North </t>
  </si>
  <si>
    <t>Limited Firm Interruptible</t>
  </si>
  <si>
    <t>Monthly Demand Charges</t>
  </si>
  <si>
    <t>Maximum</t>
  </si>
  <si>
    <t xml:space="preserve">Ex-franchise Rate Classes </t>
  </si>
  <si>
    <t>Rate E70 (cont'd)</t>
  </si>
  <si>
    <t>Dawn to Parkway</t>
  </si>
  <si>
    <t>(4)</t>
  </si>
  <si>
    <t>Dawn to St. Clair, Bluewater, &amp; Ojibway</t>
  </si>
  <si>
    <t>(5)</t>
  </si>
  <si>
    <t>St. Clair, Bluewater, &amp; Ojibway to Dawn</t>
  </si>
  <si>
    <t>Dawn to Dawn-Vector</t>
  </si>
  <si>
    <t>Dawn to Dawn-TCPL</t>
  </si>
  <si>
    <t>Rate E72</t>
  </si>
  <si>
    <t>Monthly demand charges:</t>
  </si>
  <si>
    <t xml:space="preserve">  East of Dawn</t>
  </si>
  <si>
    <t xml:space="preserve">  West of Dawn</t>
  </si>
  <si>
    <t>Transmission commodity charge to Dawn</t>
  </si>
  <si>
    <t>Transportation Fuel Charges to Dawn:</t>
  </si>
  <si>
    <t xml:space="preserve">   East of Dawn - Utility Supplied Fuel</t>
  </si>
  <si>
    <t xml:space="preserve">   West of Dawn - Utility Supplied Fuel</t>
  </si>
  <si>
    <t xml:space="preserve">   East of Dawn - Shipper Supplied Fuel</t>
  </si>
  <si>
    <t xml:space="preserve">   West of Dawn - Shipper Supplied Fuel</t>
  </si>
  <si>
    <t>Transportation Fuel Charges to Pools:</t>
  </si>
  <si>
    <t>Rate E80</t>
  </si>
  <si>
    <t>Monthly Fixed Charge - Producer Station</t>
  </si>
  <si>
    <t>Monthly Fixed Charge - Producer RTU Station</t>
  </si>
  <si>
    <t xml:space="preserve"> Transmission commodity charge to Dawn</t>
  </si>
  <si>
    <t xml:space="preserve"> Commodity charge - Utility Supplied Fuel</t>
  </si>
  <si>
    <t xml:space="preserve"> Commodity charge - Shipper Supplied Fuel</t>
  </si>
  <si>
    <t xml:space="preserve"> Authorized Overrun - Utility Supplied Fuel</t>
  </si>
  <si>
    <t xml:space="preserve"> Authorized Overrun - Shipper Supplied Fuel</t>
  </si>
  <si>
    <t>Attachment 2, column (h).</t>
  </si>
  <si>
    <t>Monthly fuel rates and fuel and commodity ratios per Phase 3 Exhibit 8, Tab 2, Schedule 7, Attachment 1, Rate E70 Schedule B.</t>
  </si>
  <si>
    <t>Plus shipper supplied fuel per rate schedule.</t>
  </si>
  <si>
    <r>
      <t>up to 20,000 m</t>
    </r>
    <r>
      <rPr>
        <vertAlign val="superscript"/>
        <sz val="10"/>
        <rFont val="Arial"/>
        <family val="2"/>
      </rPr>
      <t>3</t>
    </r>
  </si>
  <si>
    <r>
      <t>over 20,000 m</t>
    </r>
    <r>
      <rPr>
        <vertAlign val="superscript"/>
        <sz val="10"/>
        <rFont val="Arial"/>
        <family val="2"/>
      </rPr>
      <t>3</t>
    </r>
  </si>
  <si>
    <r>
      <t>up to 30,000 m</t>
    </r>
    <r>
      <rPr>
        <vertAlign val="superscript"/>
        <sz val="10"/>
        <rFont val="Arial"/>
        <family val="2"/>
      </rPr>
      <t>3</t>
    </r>
  </si>
  <si>
    <r>
      <t>next 120,000 m</t>
    </r>
    <r>
      <rPr>
        <vertAlign val="superscript"/>
        <sz val="10"/>
        <rFont val="Arial"/>
        <family val="2"/>
      </rPr>
      <t>3</t>
    </r>
  </si>
  <si>
    <r>
      <t>over 150,000 m</t>
    </r>
    <r>
      <rPr>
        <vertAlign val="superscript"/>
        <sz val="10"/>
        <rFont val="Arial"/>
        <family val="2"/>
      </rPr>
      <t>3</t>
    </r>
  </si>
  <si>
    <r>
      <t>over 30,000 m</t>
    </r>
    <r>
      <rPr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</si>
</sst>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#,##0_);\(#,##0\);\-"/>
    <numFmt numFmtId="167" formatCode="#,##0.0000_);\(#,##0.0000\);\-"/>
    <numFmt numFmtId="168" formatCode="0.000%"/>
    <numFmt numFmtId="169" formatCode="_(* #,##0.000_);_(* \(#,##0.000\);_(* &quot;-&quot;??_);_(@_)"/>
    <numFmt numFmtId="170" formatCode="#,##0.000_);\(#,##0.000\);\-"/>
    <numFmt numFmtId="171" formatCode="#,##0.000_);\(#,##0.00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37" fontId="5" fillId="0" borderId="0"/>
    <xf numFmtId="0" fontId="1" fillId="0" borderId="0"/>
  </cellStyleXfs>
  <cellXfs count="65">
    <xf numFmtId="0" fontId="0" fillId="0" borderId="0" xfId="0"/>
    <xf numFmtId="0" fontId="3" fillId="0" borderId="0" xfId="4" applyFont="1" applyAlignment="1">
      <alignment horizontal="center"/>
    </xf>
    <xf numFmtId="0" fontId="3" fillId="0" borderId="0" xfId="4" applyFont="1"/>
    <xf numFmtId="0" fontId="3" fillId="0" borderId="0" xfId="4" applyFont="1" applyAlignment="1">
      <alignment horizontal="center" wrapText="1"/>
    </xf>
    <xf numFmtId="0" fontId="3" fillId="0" borderId="1" xfId="4" applyFont="1" applyBorder="1" applyAlignment="1">
      <alignment horizontal="center" wrapText="1"/>
    </xf>
    <xf numFmtId="0" fontId="3" fillId="0" borderId="1" xfId="4" applyFont="1" applyBorder="1" applyAlignment="1">
      <alignment horizontal="center"/>
    </xf>
    <xf numFmtId="0" fontId="3" fillId="0" borderId="1" xfId="4" quotePrefix="1" applyFont="1" applyBorder="1" applyAlignment="1">
      <alignment horizontal="center" wrapText="1"/>
    </xf>
    <xf numFmtId="0" fontId="3" fillId="0" borderId="0" xfId="4" quotePrefix="1" applyFont="1" applyAlignment="1">
      <alignment horizontal="center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165" fontId="3" fillId="0" borderId="0" xfId="1" applyNumberFormat="1" applyFont="1"/>
    <xf numFmtId="165" fontId="3" fillId="0" borderId="0" xfId="1" applyNumberFormat="1" applyFont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Fill="1" applyBorder="1" applyAlignment="1">
      <alignment horizontal="right"/>
    </xf>
    <xf numFmtId="0" fontId="3" fillId="0" borderId="0" xfId="4" applyFont="1" applyAlignment="1">
      <alignment horizontal="left" indent="1"/>
    </xf>
    <xf numFmtId="0" fontId="3" fillId="0" borderId="0" xfId="4" applyFont="1" applyAlignment="1">
      <alignment horizontal="left" indent="2"/>
    </xf>
    <xf numFmtId="43" fontId="3" fillId="0" borderId="0" xfId="1" applyFont="1" applyFill="1" applyBorder="1" applyAlignment="1">
      <alignment horizontal="right"/>
    </xf>
    <xf numFmtId="43" fontId="3" fillId="0" borderId="0" xfId="1" applyFont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3" fillId="0" borderId="0" xfId="4" applyFont="1" applyAlignment="1">
      <alignment horizontal="left" indent="4"/>
    </xf>
    <xf numFmtId="0" fontId="4" fillId="0" borderId="0" xfId="4" applyFont="1" applyAlignment="1">
      <alignment horizontal="left"/>
    </xf>
    <xf numFmtId="169" fontId="3" fillId="0" borderId="0" xfId="1" applyNumberFormat="1" applyFont="1" applyAlignment="1">
      <alignment horizontal="right"/>
    </xf>
    <xf numFmtId="169" fontId="3" fillId="0" borderId="0" xfId="1" applyNumberFormat="1" applyFont="1"/>
    <xf numFmtId="169" fontId="3" fillId="0" borderId="0" xfId="1" applyNumberFormat="1" applyFont="1" applyFill="1" applyBorder="1" applyAlignment="1">
      <alignment horizontal="right"/>
    </xf>
    <xf numFmtId="170" fontId="3" fillId="0" borderId="0" xfId="4" applyNumberFormat="1" applyFont="1" applyAlignment="1">
      <alignment horizontal="right"/>
    </xf>
    <xf numFmtId="0" fontId="3" fillId="0" borderId="0" xfId="4" applyFont="1" applyAlignment="1">
      <alignment horizontal="left" indent="3"/>
    </xf>
    <xf numFmtId="0" fontId="4" fillId="0" borderId="0" xfId="4" applyFont="1"/>
    <xf numFmtId="0" fontId="4" fillId="0" borderId="0" xfId="4" applyFont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>
      <alignment wrapText="1"/>
    </xf>
    <xf numFmtId="170" fontId="3" fillId="0" borderId="0" xfId="6" applyNumberFormat="1" applyFont="1" applyFill="1" applyBorder="1" applyAlignment="1">
      <alignment horizontal="right"/>
    </xf>
    <xf numFmtId="37" fontId="3" fillId="0" borderId="0" xfId="7" applyFont="1" applyAlignment="1">
      <alignment horizontal="left" indent="2"/>
    </xf>
    <xf numFmtId="37" fontId="3" fillId="0" borderId="0" xfId="7" applyFont="1" applyAlignment="1">
      <alignment horizontal="left" indent="1"/>
    </xf>
    <xf numFmtId="37" fontId="3" fillId="0" borderId="0" xfId="7" applyFont="1" applyAlignment="1">
      <alignment horizontal="left" indent="3"/>
    </xf>
    <xf numFmtId="0" fontId="3" fillId="0" borderId="0" xfId="4" quotePrefix="1" applyFont="1"/>
    <xf numFmtId="169" fontId="3" fillId="0" borderId="0" xfId="1" applyNumberFormat="1" applyFont="1" applyFill="1"/>
    <xf numFmtId="169" fontId="3" fillId="0" borderId="0" xfId="1" applyNumberFormat="1" applyFont="1" applyFill="1" applyAlignment="1">
      <alignment horizontal="right"/>
    </xf>
    <xf numFmtId="37" fontId="3" fillId="0" borderId="0" xfId="7" applyFont="1"/>
    <xf numFmtId="171" fontId="3" fillId="0" borderId="0" xfId="4" applyNumberFormat="1" applyFont="1"/>
    <xf numFmtId="39" fontId="3" fillId="0" borderId="0" xfId="4" applyNumberFormat="1" applyFont="1" applyAlignment="1">
      <alignment horizontal="right"/>
    </xf>
    <xf numFmtId="170" fontId="3" fillId="0" borderId="0" xfId="8" applyNumberFormat="1" applyFont="1" applyAlignment="1">
      <alignment horizontal="right"/>
    </xf>
    <xf numFmtId="0" fontId="3" fillId="0" borderId="0" xfId="8" quotePrefix="1" applyFont="1"/>
    <xf numFmtId="0" fontId="4" fillId="0" borderId="0" xfId="5" applyFont="1" applyAlignment="1">
      <alignment horizontal="center"/>
    </xf>
    <xf numFmtId="0" fontId="4" fillId="0" borderId="0" xfId="4" applyFont="1" applyAlignment="1">
      <alignment horizontal="center"/>
    </xf>
    <xf numFmtId="0" fontId="3" fillId="0" borderId="0" xfId="5" applyAlignment="1">
      <alignment horizontal="centerContinuous"/>
    </xf>
    <xf numFmtId="0" fontId="3" fillId="0" borderId="0" xfId="5" applyAlignment="1">
      <alignment horizontal="left"/>
    </xf>
    <xf numFmtId="0" fontId="3" fillId="0" borderId="0" xfId="5" applyAlignment="1">
      <alignment horizontal="center" wrapText="1"/>
    </xf>
    <xf numFmtId="0" fontId="3" fillId="0" borderId="0" xfId="5" applyAlignment="1">
      <alignment horizontal="left" wrapText="1"/>
    </xf>
    <xf numFmtId="0" fontId="3" fillId="0" borderId="0" xfId="5" applyAlignment="1">
      <alignment horizontal="center"/>
    </xf>
    <xf numFmtId="0" fontId="3" fillId="0" borderId="1" xfId="5" applyBorder="1" applyAlignment="1">
      <alignment horizontal="center"/>
    </xf>
    <xf numFmtId="0" fontId="3" fillId="0" borderId="0" xfId="5"/>
    <xf numFmtId="0" fontId="3" fillId="0" borderId="1" xfId="5" applyBorder="1"/>
    <xf numFmtId="0" fontId="3" fillId="0" borderId="1" xfId="5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166" fontId="3" fillId="0" borderId="0" xfId="5" applyNumberFormat="1" applyAlignment="1">
      <alignment horizontal="center"/>
    </xf>
    <xf numFmtId="167" fontId="3" fillId="0" borderId="0" xfId="6" applyNumberFormat="1" applyFont="1" applyFill="1" applyBorder="1" applyAlignment="1">
      <alignment horizontal="right"/>
    </xf>
    <xf numFmtId="0" fontId="3" fillId="0" borderId="0" xfId="5" quotePrefix="1"/>
    <xf numFmtId="0" fontId="3" fillId="0" borderId="0" xfId="8" quotePrefix="1" applyFont="1" applyAlignment="1">
      <alignment horizontal="right"/>
    </xf>
    <xf numFmtId="39" fontId="3" fillId="0" borderId="0" xfId="4" applyNumberFormat="1" applyFont="1"/>
    <xf numFmtId="0" fontId="7" fillId="0" borderId="0" xfId="8" applyFont="1"/>
    <xf numFmtId="0" fontId="7" fillId="0" borderId="0" xfId="8" applyFont="1" applyAlignment="1">
      <alignment horizontal="right"/>
    </xf>
    <xf numFmtId="0" fontId="4" fillId="0" borderId="0" xfId="5" applyFont="1" applyAlignment="1">
      <alignment horizontal="center"/>
    </xf>
    <xf numFmtId="0" fontId="4" fillId="0" borderId="0" xfId="4" applyFont="1" applyAlignment="1">
      <alignment horizontal="center"/>
    </xf>
  </cellXfs>
  <cellStyles count="9">
    <cellStyle name="Comma" xfId="1" builtinId="3"/>
    <cellStyle name="Comma 10" xfId="6" xr:uid="{04189441-924E-4F30-9D93-89D57189CF39}"/>
    <cellStyle name="Currency" xfId="2" builtinId="4"/>
    <cellStyle name="Normal" xfId="0" builtinId="0"/>
    <cellStyle name="Normal 2 2" xfId="8" xr:uid="{CD5F86B8-E767-4F90-BAB1-383FD7532E29}"/>
    <cellStyle name="Normal 4 3" xfId="4" xr:uid="{5B2FAB63-7EF3-4A10-84F3-1376B5C9EF08}"/>
    <cellStyle name="Normal 60" xfId="5" xr:uid="{46F24FE8-5D14-4EE9-AEB0-6D39571095B8}"/>
    <cellStyle name="Normal_H3T2S4+S6_1" xfId="7" xr:uid="{724473A0-E9A0-46C7-B585-2553D3DDCF0C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7024-B16F-4958-A142-5F144E507A33}">
  <sheetPr>
    <pageSetUpPr fitToPage="1"/>
  </sheetPr>
  <dimension ref="B3:U302"/>
  <sheetViews>
    <sheetView tabSelected="1" view="pageLayout" zoomScaleNormal="80" zoomScaleSheetLayoutView="90" workbookViewId="0">
      <selection activeCell="N1" sqref="N1"/>
    </sheetView>
  </sheetViews>
  <sheetFormatPr defaultRowHeight="15" customHeight="1" x14ac:dyDescent="0.2"/>
  <cols>
    <col min="1" max="1" width="1.5703125" style="2" customWidth="1"/>
    <col min="2" max="2" width="5" style="1" customWidth="1"/>
    <col min="3" max="3" width="1.5703125" style="2" customWidth="1"/>
    <col min="4" max="4" width="9.42578125" style="2" customWidth="1"/>
    <col min="5" max="5" width="1.5703125" style="2" customWidth="1"/>
    <col min="6" max="6" width="43.42578125" style="2" customWidth="1"/>
    <col min="7" max="7" width="1.5703125" style="2" customWidth="1"/>
    <col min="8" max="8" width="11.42578125" style="2" customWidth="1"/>
    <col min="9" max="9" width="4.42578125" style="2" customWidth="1"/>
    <col min="10" max="10" width="12.140625" style="2" customWidth="1"/>
    <col min="11" max="11" width="3.42578125" style="2" customWidth="1"/>
    <col min="12" max="12" width="12.140625" style="2" customWidth="1"/>
    <col min="13" max="13" width="1.5703125" style="2" customWidth="1"/>
    <col min="14" max="14" width="12.140625" style="2" customWidth="1"/>
    <col min="15" max="15" width="1.5703125" style="2" customWidth="1"/>
    <col min="16" max="16" width="12.140625" style="2" customWidth="1"/>
    <col min="17" max="17" width="1.5703125" style="2" customWidth="1"/>
    <col min="18" max="18" width="12.140625" style="2" customWidth="1"/>
    <col min="19" max="19" width="3.5703125" style="2" customWidth="1"/>
    <col min="20" max="20" width="12.140625" style="2" customWidth="1"/>
    <col min="21" max="21" width="4.5703125" style="2" customWidth="1"/>
    <col min="22" max="22" width="1.5703125" style="2" customWidth="1"/>
    <col min="23" max="212" width="9.140625" style="2"/>
    <col min="213" max="213" width="4.5703125" style="2" customWidth="1"/>
    <col min="214" max="214" width="1" style="2" customWidth="1"/>
    <col min="215" max="215" width="18" style="2" customWidth="1"/>
    <col min="216" max="216" width="1.85546875" style="2" customWidth="1"/>
    <col min="217" max="217" width="12.5703125" style="2" customWidth="1"/>
    <col min="218" max="218" width="1.5703125" style="2" customWidth="1"/>
    <col min="219" max="219" width="9.5703125" style="2" customWidth="1"/>
    <col min="220" max="220" width="1.85546875" style="2" customWidth="1"/>
    <col min="221" max="221" width="11.85546875" style="2" customWidth="1"/>
    <col min="222" max="222" width="1.5703125" style="2" customWidth="1"/>
    <col min="223" max="223" width="10.140625" style="2" customWidth="1"/>
    <col min="224" max="224" width="2" style="2" customWidth="1"/>
    <col min="225" max="225" width="9.5703125" style="2" customWidth="1"/>
    <col min="226" max="468" width="9.140625" style="2"/>
    <col min="469" max="469" width="4.5703125" style="2" customWidth="1"/>
    <col min="470" max="470" width="1" style="2" customWidth="1"/>
    <col min="471" max="471" width="18" style="2" customWidth="1"/>
    <col min="472" max="472" width="1.85546875" style="2" customWidth="1"/>
    <col min="473" max="473" width="12.5703125" style="2" customWidth="1"/>
    <col min="474" max="474" width="1.5703125" style="2" customWidth="1"/>
    <col min="475" max="475" width="9.5703125" style="2" customWidth="1"/>
    <col min="476" max="476" width="1.85546875" style="2" customWidth="1"/>
    <col min="477" max="477" width="11.85546875" style="2" customWidth="1"/>
    <col min="478" max="478" width="1.5703125" style="2" customWidth="1"/>
    <col min="479" max="479" width="10.140625" style="2" customWidth="1"/>
    <col min="480" max="480" width="2" style="2" customWidth="1"/>
    <col min="481" max="481" width="9.5703125" style="2" customWidth="1"/>
    <col min="482" max="724" width="9.140625" style="2"/>
    <col min="725" max="725" width="4.5703125" style="2" customWidth="1"/>
    <col min="726" max="726" width="1" style="2" customWidth="1"/>
    <col min="727" max="727" width="18" style="2" customWidth="1"/>
    <col min="728" max="728" width="1.85546875" style="2" customWidth="1"/>
    <col min="729" max="729" width="12.5703125" style="2" customWidth="1"/>
    <col min="730" max="730" width="1.5703125" style="2" customWidth="1"/>
    <col min="731" max="731" width="9.5703125" style="2" customWidth="1"/>
    <col min="732" max="732" width="1.85546875" style="2" customWidth="1"/>
    <col min="733" max="733" width="11.85546875" style="2" customWidth="1"/>
    <col min="734" max="734" width="1.5703125" style="2" customWidth="1"/>
    <col min="735" max="735" width="10.140625" style="2" customWidth="1"/>
    <col min="736" max="736" width="2" style="2" customWidth="1"/>
    <col min="737" max="737" width="9.5703125" style="2" customWidth="1"/>
    <col min="738" max="980" width="9.140625" style="2"/>
    <col min="981" max="981" width="4.5703125" style="2" customWidth="1"/>
    <col min="982" max="982" width="1" style="2" customWidth="1"/>
    <col min="983" max="983" width="18" style="2" customWidth="1"/>
    <col min="984" max="984" width="1.85546875" style="2" customWidth="1"/>
    <col min="985" max="985" width="12.5703125" style="2" customWidth="1"/>
    <col min="986" max="986" width="1.5703125" style="2" customWidth="1"/>
    <col min="987" max="987" width="9.5703125" style="2" customWidth="1"/>
    <col min="988" max="988" width="1.85546875" style="2" customWidth="1"/>
    <col min="989" max="989" width="11.85546875" style="2" customWidth="1"/>
    <col min="990" max="990" width="1.5703125" style="2" customWidth="1"/>
    <col min="991" max="991" width="10.140625" style="2" customWidth="1"/>
    <col min="992" max="992" width="2" style="2" customWidth="1"/>
    <col min="993" max="993" width="9.5703125" style="2" customWidth="1"/>
    <col min="994" max="1236" width="9.140625" style="2"/>
    <col min="1237" max="1237" width="4.5703125" style="2" customWidth="1"/>
    <col min="1238" max="1238" width="1" style="2" customWidth="1"/>
    <col min="1239" max="1239" width="18" style="2" customWidth="1"/>
    <col min="1240" max="1240" width="1.85546875" style="2" customWidth="1"/>
    <col min="1241" max="1241" width="12.5703125" style="2" customWidth="1"/>
    <col min="1242" max="1242" width="1.5703125" style="2" customWidth="1"/>
    <col min="1243" max="1243" width="9.5703125" style="2" customWidth="1"/>
    <col min="1244" max="1244" width="1.85546875" style="2" customWidth="1"/>
    <col min="1245" max="1245" width="11.85546875" style="2" customWidth="1"/>
    <col min="1246" max="1246" width="1.5703125" style="2" customWidth="1"/>
    <col min="1247" max="1247" width="10.140625" style="2" customWidth="1"/>
    <col min="1248" max="1248" width="2" style="2" customWidth="1"/>
    <col min="1249" max="1249" width="9.5703125" style="2" customWidth="1"/>
    <col min="1250" max="1492" width="9.140625" style="2"/>
    <col min="1493" max="1493" width="4.5703125" style="2" customWidth="1"/>
    <col min="1494" max="1494" width="1" style="2" customWidth="1"/>
    <col min="1495" max="1495" width="18" style="2" customWidth="1"/>
    <col min="1496" max="1496" width="1.85546875" style="2" customWidth="1"/>
    <col min="1497" max="1497" width="12.5703125" style="2" customWidth="1"/>
    <col min="1498" max="1498" width="1.5703125" style="2" customWidth="1"/>
    <col min="1499" max="1499" width="9.5703125" style="2" customWidth="1"/>
    <col min="1500" max="1500" width="1.85546875" style="2" customWidth="1"/>
    <col min="1501" max="1501" width="11.85546875" style="2" customWidth="1"/>
    <col min="1502" max="1502" width="1.5703125" style="2" customWidth="1"/>
    <col min="1503" max="1503" width="10.140625" style="2" customWidth="1"/>
    <col min="1504" max="1504" width="2" style="2" customWidth="1"/>
    <col min="1505" max="1505" width="9.5703125" style="2" customWidth="1"/>
    <col min="1506" max="1748" width="9.140625" style="2"/>
    <col min="1749" max="1749" width="4.5703125" style="2" customWidth="1"/>
    <col min="1750" max="1750" width="1" style="2" customWidth="1"/>
    <col min="1751" max="1751" width="18" style="2" customWidth="1"/>
    <col min="1752" max="1752" width="1.85546875" style="2" customWidth="1"/>
    <col min="1753" max="1753" width="12.5703125" style="2" customWidth="1"/>
    <col min="1754" max="1754" width="1.5703125" style="2" customWidth="1"/>
    <col min="1755" max="1755" width="9.5703125" style="2" customWidth="1"/>
    <col min="1756" max="1756" width="1.85546875" style="2" customWidth="1"/>
    <col min="1757" max="1757" width="11.85546875" style="2" customWidth="1"/>
    <col min="1758" max="1758" width="1.5703125" style="2" customWidth="1"/>
    <col min="1759" max="1759" width="10.140625" style="2" customWidth="1"/>
    <col min="1760" max="1760" width="2" style="2" customWidth="1"/>
    <col min="1761" max="1761" width="9.5703125" style="2" customWidth="1"/>
    <col min="1762" max="2004" width="9.140625" style="2"/>
    <col min="2005" max="2005" width="4.5703125" style="2" customWidth="1"/>
    <col min="2006" max="2006" width="1" style="2" customWidth="1"/>
    <col min="2007" max="2007" width="18" style="2" customWidth="1"/>
    <col min="2008" max="2008" width="1.85546875" style="2" customWidth="1"/>
    <col min="2009" max="2009" width="12.5703125" style="2" customWidth="1"/>
    <col min="2010" max="2010" width="1.5703125" style="2" customWidth="1"/>
    <col min="2011" max="2011" width="9.5703125" style="2" customWidth="1"/>
    <col min="2012" max="2012" width="1.85546875" style="2" customWidth="1"/>
    <col min="2013" max="2013" width="11.85546875" style="2" customWidth="1"/>
    <col min="2014" max="2014" width="1.5703125" style="2" customWidth="1"/>
    <col min="2015" max="2015" width="10.140625" style="2" customWidth="1"/>
    <col min="2016" max="2016" width="2" style="2" customWidth="1"/>
    <col min="2017" max="2017" width="9.5703125" style="2" customWidth="1"/>
    <col min="2018" max="2260" width="9.140625" style="2"/>
    <col min="2261" max="2261" width="4.5703125" style="2" customWidth="1"/>
    <col min="2262" max="2262" width="1" style="2" customWidth="1"/>
    <col min="2263" max="2263" width="18" style="2" customWidth="1"/>
    <col min="2264" max="2264" width="1.85546875" style="2" customWidth="1"/>
    <col min="2265" max="2265" width="12.5703125" style="2" customWidth="1"/>
    <col min="2266" max="2266" width="1.5703125" style="2" customWidth="1"/>
    <col min="2267" max="2267" width="9.5703125" style="2" customWidth="1"/>
    <col min="2268" max="2268" width="1.85546875" style="2" customWidth="1"/>
    <col min="2269" max="2269" width="11.85546875" style="2" customWidth="1"/>
    <col min="2270" max="2270" width="1.5703125" style="2" customWidth="1"/>
    <col min="2271" max="2271" width="10.140625" style="2" customWidth="1"/>
    <col min="2272" max="2272" width="2" style="2" customWidth="1"/>
    <col min="2273" max="2273" width="9.5703125" style="2" customWidth="1"/>
    <col min="2274" max="2516" width="9.140625" style="2"/>
    <col min="2517" max="2517" width="4.5703125" style="2" customWidth="1"/>
    <col min="2518" max="2518" width="1" style="2" customWidth="1"/>
    <col min="2519" max="2519" width="18" style="2" customWidth="1"/>
    <col min="2520" max="2520" width="1.85546875" style="2" customWidth="1"/>
    <col min="2521" max="2521" width="12.5703125" style="2" customWidth="1"/>
    <col min="2522" max="2522" width="1.5703125" style="2" customWidth="1"/>
    <col min="2523" max="2523" width="9.5703125" style="2" customWidth="1"/>
    <col min="2524" max="2524" width="1.85546875" style="2" customWidth="1"/>
    <col min="2525" max="2525" width="11.85546875" style="2" customWidth="1"/>
    <col min="2526" max="2526" width="1.5703125" style="2" customWidth="1"/>
    <col min="2527" max="2527" width="10.140625" style="2" customWidth="1"/>
    <col min="2528" max="2528" width="2" style="2" customWidth="1"/>
    <col min="2529" max="2529" width="9.5703125" style="2" customWidth="1"/>
    <col min="2530" max="2772" width="9.140625" style="2"/>
    <col min="2773" max="2773" width="4.5703125" style="2" customWidth="1"/>
    <col min="2774" max="2774" width="1" style="2" customWidth="1"/>
    <col min="2775" max="2775" width="18" style="2" customWidth="1"/>
    <col min="2776" max="2776" width="1.85546875" style="2" customWidth="1"/>
    <col min="2777" max="2777" width="12.5703125" style="2" customWidth="1"/>
    <col min="2778" max="2778" width="1.5703125" style="2" customWidth="1"/>
    <col min="2779" max="2779" width="9.5703125" style="2" customWidth="1"/>
    <col min="2780" max="2780" width="1.85546875" style="2" customWidth="1"/>
    <col min="2781" max="2781" width="11.85546875" style="2" customWidth="1"/>
    <col min="2782" max="2782" width="1.5703125" style="2" customWidth="1"/>
    <col min="2783" max="2783" width="10.140625" style="2" customWidth="1"/>
    <col min="2784" max="2784" width="2" style="2" customWidth="1"/>
    <col min="2785" max="2785" width="9.5703125" style="2" customWidth="1"/>
    <col min="2786" max="3028" width="9.140625" style="2"/>
    <col min="3029" max="3029" width="4.5703125" style="2" customWidth="1"/>
    <col min="3030" max="3030" width="1" style="2" customWidth="1"/>
    <col min="3031" max="3031" width="18" style="2" customWidth="1"/>
    <col min="3032" max="3032" width="1.85546875" style="2" customWidth="1"/>
    <col min="3033" max="3033" width="12.5703125" style="2" customWidth="1"/>
    <col min="3034" max="3034" width="1.5703125" style="2" customWidth="1"/>
    <col min="3035" max="3035" width="9.5703125" style="2" customWidth="1"/>
    <col min="3036" max="3036" width="1.85546875" style="2" customWidth="1"/>
    <col min="3037" max="3037" width="11.85546875" style="2" customWidth="1"/>
    <col min="3038" max="3038" width="1.5703125" style="2" customWidth="1"/>
    <col min="3039" max="3039" width="10.140625" style="2" customWidth="1"/>
    <col min="3040" max="3040" width="2" style="2" customWidth="1"/>
    <col min="3041" max="3041" width="9.5703125" style="2" customWidth="1"/>
    <col min="3042" max="3284" width="9.140625" style="2"/>
    <col min="3285" max="3285" width="4.5703125" style="2" customWidth="1"/>
    <col min="3286" max="3286" width="1" style="2" customWidth="1"/>
    <col min="3287" max="3287" width="18" style="2" customWidth="1"/>
    <col min="3288" max="3288" width="1.85546875" style="2" customWidth="1"/>
    <col min="3289" max="3289" width="12.5703125" style="2" customWidth="1"/>
    <col min="3290" max="3290" width="1.5703125" style="2" customWidth="1"/>
    <col min="3291" max="3291" width="9.5703125" style="2" customWidth="1"/>
    <col min="3292" max="3292" width="1.85546875" style="2" customWidth="1"/>
    <col min="3293" max="3293" width="11.85546875" style="2" customWidth="1"/>
    <col min="3294" max="3294" width="1.5703125" style="2" customWidth="1"/>
    <col min="3295" max="3295" width="10.140625" style="2" customWidth="1"/>
    <col min="3296" max="3296" width="2" style="2" customWidth="1"/>
    <col min="3297" max="3297" width="9.5703125" style="2" customWidth="1"/>
    <col min="3298" max="3540" width="9.140625" style="2"/>
    <col min="3541" max="3541" width="4.5703125" style="2" customWidth="1"/>
    <col min="3542" max="3542" width="1" style="2" customWidth="1"/>
    <col min="3543" max="3543" width="18" style="2" customWidth="1"/>
    <col min="3544" max="3544" width="1.85546875" style="2" customWidth="1"/>
    <col min="3545" max="3545" width="12.5703125" style="2" customWidth="1"/>
    <col min="3546" max="3546" width="1.5703125" style="2" customWidth="1"/>
    <col min="3547" max="3547" width="9.5703125" style="2" customWidth="1"/>
    <col min="3548" max="3548" width="1.85546875" style="2" customWidth="1"/>
    <col min="3549" max="3549" width="11.85546875" style="2" customWidth="1"/>
    <col min="3550" max="3550" width="1.5703125" style="2" customWidth="1"/>
    <col min="3551" max="3551" width="10.140625" style="2" customWidth="1"/>
    <col min="3552" max="3552" width="2" style="2" customWidth="1"/>
    <col min="3553" max="3553" width="9.5703125" style="2" customWidth="1"/>
    <col min="3554" max="3796" width="9.140625" style="2"/>
    <col min="3797" max="3797" width="4.5703125" style="2" customWidth="1"/>
    <col min="3798" max="3798" width="1" style="2" customWidth="1"/>
    <col min="3799" max="3799" width="18" style="2" customWidth="1"/>
    <col min="3800" max="3800" width="1.85546875" style="2" customWidth="1"/>
    <col min="3801" max="3801" width="12.5703125" style="2" customWidth="1"/>
    <col min="3802" max="3802" width="1.5703125" style="2" customWidth="1"/>
    <col min="3803" max="3803" width="9.5703125" style="2" customWidth="1"/>
    <col min="3804" max="3804" width="1.85546875" style="2" customWidth="1"/>
    <col min="3805" max="3805" width="11.85546875" style="2" customWidth="1"/>
    <col min="3806" max="3806" width="1.5703125" style="2" customWidth="1"/>
    <col min="3807" max="3807" width="10.140625" style="2" customWidth="1"/>
    <col min="3808" max="3808" width="2" style="2" customWidth="1"/>
    <col min="3809" max="3809" width="9.5703125" style="2" customWidth="1"/>
    <col min="3810" max="4052" width="9.140625" style="2"/>
    <col min="4053" max="4053" width="4.5703125" style="2" customWidth="1"/>
    <col min="4054" max="4054" width="1" style="2" customWidth="1"/>
    <col min="4055" max="4055" width="18" style="2" customWidth="1"/>
    <col min="4056" max="4056" width="1.85546875" style="2" customWidth="1"/>
    <col min="4057" max="4057" width="12.5703125" style="2" customWidth="1"/>
    <col min="4058" max="4058" width="1.5703125" style="2" customWidth="1"/>
    <col min="4059" max="4059" width="9.5703125" style="2" customWidth="1"/>
    <col min="4060" max="4060" width="1.85546875" style="2" customWidth="1"/>
    <col min="4061" max="4061" width="11.85546875" style="2" customWidth="1"/>
    <col min="4062" max="4062" width="1.5703125" style="2" customWidth="1"/>
    <col min="4063" max="4063" width="10.140625" style="2" customWidth="1"/>
    <col min="4064" max="4064" width="2" style="2" customWidth="1"/>
    <col min="4065" max="4065" width="9.5703125" style="2" customWidth="1"/>
    <col min="4066" max="4308" width="9.140625" style="2"/>
    <col min="4309" max="4309" width="4.5703125" style="2" customWidth="1"/>
    <col min="4310" max="4310" width="1" style="2" customWidth="1"/>
    <col min="4311" max="4311" width="18" style="2" customWidth="1"/>
    <col min="4312" max="4312" width="1.85546875" style="2" customWidth="1"/>
    <col min="4313" max="4313" width="12.5703125" style="2" customWidth="1"/>
    <col min="4314" max="4314" width="1.5703125" style="2" customWidth="1"/>
    <col min="4315" max="4315" width="9.5703125" style="2" customWidth="1"/>
    <col min="4316" max="4316" width="1.85546875" style="2" customWidth="1"/>
    <col min="4317" max="4317" width="11.85546875" style="2" customWidth="1"/>
    <col min="4318" max="4318" width="1.5703125" style="2" customWidth="1"/>
    <col min="4319" max="4319" width="10.140625" style="2" customWidth="1"/>
    <col min="4320" max="4320" width="2" style="2" customWidth="1"/>
    <col min="4321" max="4321" width="9.5703125" style="2" customWidth="1"/>
    <col min="4322" max="4564" width="9.140625" style="2"/>
    <col min="4565" max="4565" width="4.5703125" style="2" customWidth="1"/>
    <col min="4566" max="4566" width="1" style="2" customWidth="1"/>
    <col min="4567" max="4567" width="18" style="2" customWidth="1"/>
    <col min="4568" max="4568" width="1.85546875" style="2" customWidth="1"/>
    <col min="4569" max="4569" width="12.5703125" style="2" customWidth="1"/>
    <col min="4570" max="4570" width="1.5703125" style="2" customWidth="1"/>
    <col min="4571" max="4571" width="9.5703125" style="2" customWidth="1"/>
    <col min="4572" max="4572" width="1.85546875" style="2" customWidth="1"/>
    <col min="4573" max="4573" width="11.85546875" style="2" customWidth="1"/>
    <col min="4574" max="4574" width="1.5703125" style="2" customWidth="1"/>
    <col min="4575" max="4575" width="10.140625" style="2" customWidth="1"/>
    <col min="4576" max="4576" width="2" style="2" customWidth="1"/>
    <col min="4577" max="4577" width="9.5703125" style="2" customWidth="1"/>
    <col min="4578" max="4820" width="9.140625" style="2"/>
    <col min="4821" max="4821" width="4.5703125" style="2" customWidth="1"/>
    <col min="4822" max="4822" width="1" style="2" customWidth="1"/>
    <col min="4823" max="4823" width="18" style="2" customWidth="1"/>
    <col min="4824" max="4824" width="1.85546875" style="2" customWidth="1"/>
    <col min="4825" max="4825" width="12.5703125" style="2" customWidth="1"/>
    <col min="4826" max="4826" width="1.5703125" style="2" customWidth="1"/>
    <col min="4827" max="4827" width="9.5703125" style="2" customWidth="1"/>
    <col min="4828" max="4828" width="1.85546875" style="2" customWidth="1"/>
    <col min="4829" max="4829" width="11.85546875" style="2" customWidth="1"/>
    <col min="4830" max="4830" width="1.5703125" style="2" customWidth="1"/>
    <col min="4831" max="4831" width="10.140625" style="2" customWidth="1"/>
    <col min="4832" max="4832" width="2" style="2" customWidth="1"/>
    <col min="4833" max="4833" width="9.5703125" style="2" customWidth="1"/>
    <col min="4834" max="5076" width="9.140625" style="2"/>
    <col min="5077" max="5077" width="4.5703125" style="2" customWidth="1"/>
    <col min="5078" max="5078" width="1" style="2" customWidth="1"/>
    <col min="5079" max="5079" width="18" style="2" customWidth="1"/>
    <col min="5080" max="5080" width="1.85546875" style="2" customWidth="1"/>
    <col min="5081" max="5081" width="12.5703125" style="2" customWidth="1"/>
    <col min="5082" max="5082" width="1.5703125" style="2" customWidth="1"/>
    <col min="5083" max="5083" width="9.5703125" style="2" customWidth="1"/>
    <col min="5084" max="5084" width="1.85546875" style="2" customWidth="1"/>
    <col min="5085" max="5085" width="11.85546875" style="2" customWidth="1"/>
    <col min="5086" max="5086" width="1.5703125" style="2" customWidth="1"/>
    <col min="5087" max="5087" width="10.140625" style="2" customWidth="1"/>
    <col min="5088" max="5088" width="2" style="2" customWidth="1"/>
    <col min="5089" max="5089" width="9.5703125" style="2" customWidth="1"/>
    <col min="5090" max="5332" width="9.140625" style="2"/>
    <col min="5333" max="5333" width="4.5703125" style="2" customWidth="1"/>
    <col min="5334" max="5334" width="1" style="2" customWidth="1"/>
    <col min="5335" max="5335" width="18" style="2" customWidth="1"/>
    <col min="5336" max="5336" width="1.85546875" style="2" customWidth="1"/>
    <col min="5337" max="5337" width="12.5703125" style="2" customWidth="1"/>
    <col min="5338" max="5338" width="1.5703125" style="2" customWidth="1"/>
    <col min="5339" max="5339" width="9.5703125" style="2" customWidth="1"/>
    <col min="5340" max="5340" width="1.85546875" style="2" customWidth="1"/>
    <col min="5341" max="5341" width="11.85546875" style="2" customWidth="1"/>
    <col min="5342" max="5342" width="1.5703125" style="2" customWidth="1"/>
    <col min="5343" max="5343" width="10.140625" style="2" customWidth="1"/>
    <col min="5344" max="5344" width="2" style="2" customWidth="1"/>
    <col min="5345" max="5345" width="9.5703125" style="2" customWidth="1"/>
    <col min="5346" max="5588" width="9.140625" style="2"/>
    <col min="5589" max="5589" width="4.5703125" style="2" customWidth="1"/>
    <col min="5590" max="5590" width="1" style="2" customWidth="1"/>
    <col min="5591" max="5591" width="18" style="2" customWidth="1"/>
    <col min="5592" max="5592" width="1.85546875" style="2" customWidth="1"/>
    <col min="5593" max="5593" width="12.5703125" style="2" customWidth="1"/>
    <col min="5594" max="5594" width="1.5703125" style="2" customWidth="1"/>
    <col min="5595" max="5595" width="9.5703125" style="2" customWidth="1"/>
    <col min="5596" max="5596" width="1.85546875" style="2" customWidth="1"/>
    <col min="5597" max="5597" width="11.85546875" style="2" customWidth="1"/>
    <col min="5598" max="5598" width="1.5703125" style="2" customWidth="1"/>
    <col min="5599" max="5599" width="10.140625" style="2" customWidth="1"/>
    <col min="5600" max="5600" width="2" style="2" customWidth="1"/>
    <col min="5601" max="5601" width="9.5703125" style="2" customWidth="1"/>
    <col min="5602" max="5844" width="9.140625" style="2"/>
    <col min="5845" max="5845" width="4.5703125" style="2" customWidth="1"/>
    <col min="5846" max="5846" width="1" style="2" customWidth="1"/>
    <col min="5847" max="5847" width="18" style="2" customWidth="1"/>
    <col min="5848" max="5848" width="1.85546875" style="2" customWidth="1"/>
    <col min="5849" max="5849" width="12.5703125" style="2" customWidth="1"/>
    <col min="5850" max="5850" width="1.5703125" style="2" customWidth="1"/>
    <col min="5851" max="5851" width="9.5703125" style="2" customWidth="1"/>
    <col min="5852" max="5852" width="1.85546875" style="2" customWidth="1"/>
    <col min="5853" max="5853" width="11.85546875" style="2" customWidth="1"/>
    <col min="5854" max="5854" width="1.5703125" style="2" customWidth="1"/>
    <col min="5855" max="5855" width="10.140625" style="2" customWidth="1"/>
    <col min="5856" max="5856" width="2" style="2" customWidth="1"/>
    <col min="5857" max="5857" width="9.5703125" style="2" customWidth="1"/>
    <col min="5858" max="6100" width="9.140625" style="2"/>
    <col min="6101" max="6101" width="4.5703125" style="2" customWidth="1"/>
    <col min="6102" max="6102" width="1" style="2" customWidth="1"/>
    <col min="6103" max="6103" width="18" style="2" customWidth="1"/>
    <col min="6104" max="6104" width="1.85546875" style="2" customWidth="1"/>
    <col min="6105" max="6105" width="12.5703125" style="2" customWidth="1"/>
    <col min="6106" max="6106" width="1.5703125" style="2" customWidth="1"/>
    <col min="6107" max="6107" width="9.5703125" style="2" customWidth="1"/>
    <col min="6108" max="6108" width="1.85546875" style="2" customWidth="1"/>
    <col min="6109" max="6109" width="11.85546875" style="2" customWidth="1"/>
    <col min="6110" max="6110" width="1.5703125" style="2" customWidth="1"/>
    <col min="6111" max="6111" width="10.140625" style="2" customWidth="1"/>
    <col min="6112" max="6112" width="2" style="2" customWidth="1"/>
    <col min="6113" max="6113" width="9.5703125" style="2" customWidth="1"/>
    <col min="6114" max="6356" width="9.140625" style="2"/>
    <col min="6357" max="6357" width="4.5703125" style="2" customWidth="1"/>
    <col min="6358" max="6358" width="1" style="2" customWidth="1"/>
    <col min="6359" max="6359" width="18" style="2" customWidth="1"/>
    <col min="6360" max="6360" width="1.85546875" style="2" customWidth="1"/>
    <col min="6361" max="6361" width="12.5703125" style="2" customWidth="1"/>
    <col min="6362" max="6362" width="1.5703125" style="2" customWidth="1"/>
    <col min="6363" max="6363" width="9.5703125" style="2" customWidth="1"/>
    <col min="6364" max="6364" width="1.85546875" style="2" customWidth="1"/>
    <col min="6365" max="6365" width="11.85546875" style="2" customWidth="1"/>
    <col min="6366" max="6366" width="1.5703125" style="2" customWidth="1"/>
    <col min="6367" max="6367" width="10.140625" style="2" customWidth="1"/>
    <col min="6368" max="6368" width="2" style="2" customWidth="1"/>
    <col min="6369" max="6369" width="9.5703125" style="2" customWidth="1"/>
    <col min="6370" max="6612" width="9.140625" style="2"/>
    <col min="6613" max="6613" width="4.5703125" style="2" customWidth="1"/>
    <col min="6614" max="6614" width="1" style="2" customWidth="1"/>
    <col min="6615" max="6615" width="18" style="2" customWidth="1"/>
    <col min="6616" max="6616" width="1.85546875" style="2" customWidth="1"/>
    <col min="6617" max="6617" width="12.5703125" style="2" customWidth="1"/>
    <col min="6618" max="6618" width="1.5703125" style="2" customWidth="1"/>
    <col min="6619" max="6619" width="9.5703125" style="2" customWidth="1"/>
    <col min="6620" max="6620" width="1.85546875" style="2" customWidth="1"/>
    <col min="6621" max="6621" width="11.85546875" style="2" customWidth="1"/>
    <col min="6622" max="6622" width="1.5703125" style="2" customWidth="1"/>
    <col min="6623" max="6623" width="10.140625" style="2" customWidth="1"/>
    <col min="6624" max="6624" width="2" style="2" customWidth="1"/>
    <col min="6625" max="6625" width="9.5703125" style="2" customWidth="1"/>
    <col min="6626" max="6868" width="9.140625" style="2"/>
    <col min="6869" max="6869" width="4.5703125" style="2" customWidth="1"/>
    <col min="6870" max="6870" width="1" style="2" customWidth="1"/>
    <col min="6871" max="6871" width="18" style="2" customWidth="1"/>
    <col min="6872" max="6872" width="1.85546875" style="2" customWidth="1"/>
    <col min="6873" max="6873" width="12.5703125" style="2" customWidth="1"/>
    <col min="6874" max="6874" width="1.5703125" style="2" customWidth="1"/>
    <col min="6875" max="6875" width="9.5703125" style="2" customWidth="1"/>
    <col min="6876" max="6876" width="1.85546875" style="2" customWidth="1"/>
    <col min="6877" max="6877" width="11.85546875" style="2" customWidth="1"/>
    <col min="6878" max="6878" width="1.5703125" style="2" customWidth="1"/>
    <col min="6879" max="6879" width="10.140625" style="2" customWidth="1"/>
    <col min="6880" max="6880" width="2" style="2" customWidth="1"/>
    <col min="6881" max="6881" width="9.5703125" style="2" customWidth="1"/>
    <col min="6882" max="7124" width="9.140625" style="2"/>
    <col min="7125" max="7125" width="4.5703125" style="2" customWidth="1"/>
    <col min="7126" max="7126" width="1" style="2" customWidth="1"/>
    <col min="7127" max="7127" width="18" style="2" customWidth="1"/>
    <col min="7128" max="7128" width="1.85546875" style="2" customWidth="1"/>
    <col min="7129" max="7129" width="12.5703125" style="2" customWidth="1"/>
    <col min="7130" max="7130" width="1.5703125" style="2" customWidth="1"/>
    <col min="7131" max="7131" width="9.5703125" style="2" customWidth="1"/>
    <col min="7132" max="7132" width="1.85546875" style="2" customWidth="1"/>
    <col min="7133" max="7133" width="11.85546875" style="2" customWidth="1"/>
    <col min="7134" max="7134" width="1.5703125" style="2" customWidth="1"/>
    <col min="7135" max="7135" width="10.140625" style="2" customWidth="1"/>
    <col min="7136" max="7136" width="2" style="2" customWidth="1"/>
    <col min="7137" max="7137" width="9.5703125" style="2" customWidth="1"/>
    <col min="7138" max="7380" width="9.140625" style="2"/>
    <col min="7381" max="7381" width="4.5703125" style="2" customWidth="1"/>
    <col min="7382" max="7382" width="1" style="2" customWidth="1"/>
    <col min="7383" max="7383" width="18" style="2" customWidth="1"/>
    <col min="7384" max="7384" width="1.85546875" style="2" customWidth="1"/>
    <col min="7385" max="7385" width="12.5703125" style="2" customWidth="1"/>
    <col min="7386" max="7386" width="1.5703125" style="2" customWidth="1"/>
    <col min="7387" max="7387" width="9.5703125" style="2" customWidth="1"/>
    <col min="7388" max="7388" width="1.85546875" style="2" customWidth="1"/>
    <col min="7389" max="7389" width="11.85546875" style="2" customWidth="1"/>
    <col min="7390" max="7390" width="1.5703125" style="2" customWidth="1"/>
    <col min="7391" max="7391" width="10.140625" style="2" customWidth="1"/>
    <col min="7392" max="7392" width="2" style="2" customWidth="1"/>
    <col min="7393" max="7393" width="9.5703125" style="2" customWidth="1"/>
    <col min="7394" max="7636" width="9.140625" style="2"/>
    <col min="7637" max="7637" width="4.5703125" style="2" customWidth="1"/>
    <col min="7638" max="7638" width="1" style="2" customWidth="1"/>
    <col min="7639" max="7639" width="18" style="2" customWidth="1"/>
    <col min="7640" max="7640" width="1.85546875" style="2" customWidth="1"/>
    <col min="7641" max="7641" width="12.5703125" style="2" customWidth="1"/>
    <col min="7642" max="7642" width="1.5703125" style="2" customWidth="1"/>
    <col min="7643" max="7643" width="9.5703125" style="2" customWidth="1"/>
    <col min="7644" max="7644" width="1.85546875" style="2" customWidth="1"/>
    <col min="7645" max="7645" width="11.85546875" style="2" customWidth="1"/>
    <col min="7646" max="7646" width="1.5703125" style="2" customWidth="1"/>
    <col min="7647" max="7647" width="10.140625" style="2" customWidth="1"/>
    <col min="7648" max="7648" width="2" style="2" customWidth="1"/>
    <col min="7649" max="7649" width="9.5703125" style="2" customWidth="1"/>
    <col min="7650" max="7892" width="9.140625" style="2"/>
    <col min="7893" max="7893" width="4.5703125" style="2" customWidth="1"/>
    <col min="7894" max="7894" width="1" style="2" customWidth="1"/>
    <col min="7895" max="7895" width="18" style="2" customWidth="1"/>
    <col min="7896" max="7896" width="1.85546875" style="2" customWidth="1"/>
    <col min="7897" max="7897" width="12.5703125" style="2" customWidth="1"/>
    <col min="7898" max="7898" width="1.5703125" style="2" customWidth="1"/>
    <col min="7899" max="7899" width="9.5703125" style="2" customWidth="1"/>
    <col min="7900" max="7900" width="1.85546875" style="2" customWidth="1"/>
    <col min="7901" max="7901" width="11.85546875" style="2" customWidth="1"/>
    <col min="7902" max="7902" width="1.5703125" style="2" customWidth="1"/>
    <col min="7903" max="7903" width="10.140625" style="2" customWidth="1"/>
    <col min="7904" max="7904" width="2" style="2" customWidth="1"/>
    <col min="7905" max="7905" width="9.5703125" style="2" customWidth="1"/>
    <col min="7906" max="8148" width="9.140625" style="2"/>
    <col min="8149" max="8149" width="4.5703125" style="2" customWidth="1"/>
    <col min="8150" max="8150" width="1" style="2" customWidth="1"/>
    <col min="8151" max="8151" width="18" style="2" customWidth="1"/>
    <col min="8152" max="8152" width="1.85546875" style="2" customWidth="1"/>
    <col min="8153" max="8153" width="12.5703125" style="2" customWidth="1"/>
    <col min="8154" max="8154" width="1.5703125" style="2" customWidth="1"/>
    <col min="8155" max="8155" width="9.5703125" style="2" customWidth="1"/>
    <col min="8156" max="8156" width="1.85546875" style="2" customWidth="1"/>
    <col min="8157" max="8157" width="11.85546875" style="2" customWidth="1"/>
    <col min="8158" max="8158" width="1.5703125" style="2" customWidth="1"/>
    <col min="8159" max="8159" width="10.140625" style="2" customWidth="1"/>
    <col min="8160" max="8160" width="2" style="2" customWidth="1"/>
    <col min="8161" max="8161" width="9.5703125" style="2" customWidth="1"/>
    <col min="8162" max="8404" width="9.140625" style="2"/>
    <col min="8405" max="8405" width="4.5703125" style="2" customWidth="1"/>
    <col min="8406" max="8406" width="1" style="2" customWidth="1"/>
    <col min="8407" max="8407" width="18" style="2" customWidth="1"/>
    <col min="8408" max="8408" width="1.85546875" style="2" customWidth="1"/>
    <col min="8409" max="8409" width="12.5703125" style="2" customWidth="1"/>
    <col min="8410" max="8410" width="1.5703125" style="2" customWidth="1"/>
    <col min="8411" max="8411" width="9.5703125" style="2" customWidth="1"/>
    <col min="8412" max="8412" width="1.85546875" style="2" customWidth="1"/>
    <col min="8413" max="8413" width="11.85546875" style="2" customWidth="1"/>
    <col min="8414" max="8414" width="1.5703125" style="2" customWidth="1"/>
    <col min="8415" max="8415" width="10.140625" style="2" customWidth="1"/>
    <col min="8416" max="8416" width="2" style="2" customWidth="1"/>
    <col min="8417" max="8417" width="9.5703125" style="2" customWidth="1"/>
    <col min="8418" max="8660" width="9.140625" style="2"/>
    <col min="8661" max="8661" width="4.5703125" style="2" customWidth="1"/>
    <col min="8662" max="8662" width="1" style="2" customWidth="1"/>
    <col min="8663" max="8663" width="18" style="2" customWidth="1"/>
    <col min="8664" max="8664" width="1.85546875" style="2" customWidth="1"/>
    <col min="8665" max="8665" width="12.5703125" style="2" customWidth="1"/>
    <col min="8666" max="8666" width="1.5703125" style="2" customWidth="1"/>
    <col min="8667" max="8667" width="9.5703125" style="2" customWidth="1"/>
    <col min="8668" max="8668" width="1.85546875" style="2" customWidth="1"/>
    <col min="8669" max="8669" width="11.85546875" style="2" customWidth="1"/>
    <col min="8670" max="8670" width="1.5703125" style="2" customWidth="1"/>
    <col min="8671" max="8671" width="10.140625" style="2" customWidth="1"/>
    <col min="8672" max="8672" width="2" style="2" customWidth="1"/>
    <col min="8673" max="8673" width="9.5703125" style="2" customWidth="1"/>
    <col min="8674" max="8916" width="9.140625" style="2"/>
    <col min="8917" max="8917" width="4.5703125" style="2" customWidth="1"/>
    <col min="8918" max="8918" width="1" style="2" customWidth="1"/>
    <col min="8919" max="8919" width="18" style="2" customWidth="1"/>
    <col min="8920" max="8920" width="1.85546875" style="2" customWidth="1"/>
    <col min="8921" max="8921" width="12.5703125" style="2" customWidth="1"/>
    <col min="8922" max="8922" width="1.5703125" style="2" customWidth="1"/>
    <col min="8923" max="8923" width="9.5703125" style="2" customWidth="1"/>
    <col min="8924" max="8924" width="1.85546875" style="2" customWidth="1"/>
    <col min="8925" max="8925" width="11.85546875" style="2" customWidth="1"/>
    <col min="8926" max="8926" width="1.5703125" style="2" customWidth="1"/>
    <col min="8927" max="8927" width="10.140625" style="2" customWidth="1"/>
    <col min="8928" max="8928" width="2" style="2" customWidth="1"/>
    <col min="8929" max="8929" width="9.5703125" style="2" customWidth="1"/>
    <col min="8930" max="9172" width="9.140625" style="2"/>
    <col min="9173" max="9173" width="4.5703125" style="2" customWidth="1"/>
    <col min="9174" max="9174" width="1" style="2" customWidth="1"/>
    <col min="9175" max="9175" width="18" style="2" customWidth="1"/>
    <col min="9176" max="9176" width="1.85546875" style="2" customWidth="1"/>
    <col min="9177" max="9177" width="12.5703125" style="2" customWidth="1"/>
    <col min="9178" max="9178" width="1.5703125" style="2" customWidth="1"/>
    <col min="9179" max="9179" width="9.5703125" style="2" customWidth="1"/>
    <col min="9180" max="9180" width="1.85546875" style="2" customWidth="1"/>
    <col min="9181" max="9181" width="11.85546875" style="2" customWidth="1"/>
    <col min="9182" max="9182" width="1.5703125" style="2" customWidth="1"/>
    <col min="9183" max="9183" width="10.140625" style="2" customWidth="1"/>
    <col min="9184" max="9184" width="2" style="2" customWidth="1"/>
    <col min="9185" max="9185" width="9.5703125" style="2" customWidth="1"/>
    <col min="9186" max="9428" width="9.140625" style="2"/>
    <col min="9429" max="9429" width="4.5703125" style="2" customWidth="1"/>
    <col min="9430" max="9430" width="1" style="2" customWidth="1"/>
    <col min="9431" max="9431" width="18" style="2" customWidth="1"/>
    <col min="9432" max="9432" width="1.85546875" style="2" customWidth="1"/>
    <col min="9433" max="9433" width="12.5703125" style="2" customWidth="1"/>
    <col min="9434" max="9434" width="1.5703125" style="2" customWidth="1"/>
    <col min="9435" max="9435" width="9.5703125" style="2" customWidth="1"/>
    <col min="9436" max="9436" width="1.85546875" style="2" customWidth="1"/>
    <col min="9437" max="9437" width="11.85546875" style="2" customWidth="1"/>
    <col min="9438" max="9438" width="1.5703125" style="2" customWidth="1"/>
    <col min="9439" max="9439" width="10.140625" style="2" customWidth="1"/>
    <col min="9440" max="9440" width="2" style="2" customWidth="1"/>
    <col min="9441" max="9441" width="9.5703125" style="2" customWidth="1"/>
    <col min="9442" max="9684" width="9.140625" style="2"/>
    <col min="9685" max="9685" width="4.5703125" style="2" customWidth="1"/>
    <col min="9686" max="9686" width="1" style="2" customWidth="1"/>
    <col min="9687" max="9687" width="18" style="2" customWidth="1"/>
    <col min="9688" max="9688" width="1.85546875" style="2" customWidth="1"/>
    <col min="9689" max="9689" width="12.5703125" style="2" customWidth="1"/>
    <col min="9690" max="9690" width="1.5703125" style="2" customWidth="1"/>
    <col min="9691" max="9691" width="9.5703125" style="2" customWidth="1"/>
    <col min="9692" max="9692" width="1.85546875" style="2" customWidth="1"/>
    <col min="9693" max="9693" width="11.85546875" style="2" customWidth="1"/>
    <col min="9694" max="9694" width="1.5703125" style="2" customWidth="1"/>
    <col min="9695" max="9695" width="10.140625" style="2" customWidth="1"/>
    <col min="9696" max="9696" width="2" style="2" customWidth="1"/>
    <col min="9697" max="9697" width="9.5703125" style="2" customWidth="1"/>
    <col min="9698" max="9940" width="9.140625" style="2"/>
    <col min="9941" max="9941" width="4.5703125" style="2" customWidth="1"/>
    <col min="9942" max="9942" width="1" style="2" customWidth="1"/>
    <col min="9943" max="9943" width="18" style="2" customWidth="1"/>
    <col min="9944" max="9944" width="1.85546875" style="2" customWidth="1"/>
    <col min="9945" max="9945" width="12.5703125" style="2" customWidth="1"/>
    <col min="9946" max="9946" width="1.5703125" style="2" customWidth="1"/>
    <col min="9947" max="9947" width="9.5703125" style="2" customWidth="1"/>
    <col min="9948" max="9948" width="1.85546875" style="2" customWidth="1"/>
    <col min="9949" max="9949" width="11.85546875" style="2" customWidth="1"/>
    <col min="9950" max="9950" width="1.5703125" style="2" customWidth="1"/>
    <col min="9951" max="9951" width="10.140625" style="2" customWidth="1"/>
    <col min="9952" max="9952" width="2" style="2" customWidth="1"/>
    <col min="9953" max="9953" width="9.5703125" style="2" customWidth="1"/>
    <col min="9954" max="10196" width="9.140625" style="2"/>
    <col min="10197" max="10197" width="4.5703125" style="2" customWidth="1"/>
    <col min="10198" max="10198" width="1" style="2" customWidth="1"/>
    <col min="10199" max="10199" width="18" style="2" customWidth="1"/>
    <col min="10200" max="10200" width="1.85546875" style="2" customWidth="1"/>
    <col min="10201" max="10201" width="12.5703125" style="2" customWidth="1"/>
    <col min="10202" max="10202" width="1.5703125" style="2" customWidth="1"/>
    <col min="10203" max="10203" width="9.5703125" style="2" customWidth="1"/>
    <col min="10204" max="10204" width="1.85546875" style="2" customWidth="1"/>
    <col min="10205" max="10205" width="11.85546875" style="2" customWidth="1"/>
    <col min="10206" max="10206" width="1.5703125" style="2" customWidth="1"/>
    <col min="10207" max="10207" width="10.140625" style="2" customWidth="1"/>
    <col min="10208" max="10208" width="2" style="2" customWidth="1"/>
    <col min="10209" max="10209" width="9.5703125" style="2" customWidth="1"/>
    <col min="10210" max="10452" width="9.140625" style="2"/>
    <col min="10453" max="10453" width="4.5703125" style="2" customWidth="1"/>
    <col min="10454" max="10454" width="1" style="2" customWidth="1"/>
    <col min="10455" max="10455" width="18" style="2" customWidth="1"/>
    <col min="10456" max="10456" width="1.85546875" style="2" customWidth="1"/>
    <col min="10457" max="10457" width="12.5703125" style="2" customWidth="1"/>
    <col min="10458" max="10458" width="1.5703125" style="2" customWidth="1"/>
    <col min="10459" max="10459" width="9.5703125" style="2" customWidth="1"/>
    <col min="10460" max="10460" width="1.85546875" style="2" customWidth="1"/>
    <col min="10461" max="10461" width="11.85546875" style="2" customWidth="1"/>
    <col min="10462" max="10462" width="1.5703125" style="2" customWidth="1"/>
    <col min="10463" max="10463" width="10.140625" style="2" customWidth="1"/>
    <col min="10464" max="10464" width="2" style="2" customWidth="1"/>
    <col min="10465" max="10465" width="9.5703125" style="2" customWidth="1"/>
    <col min="10466" max="10708" width="9.140625" style="2"/>
    <col min="10709" max="10709" width="4.5703125" style="2" customWidth="1"/>
    <col min="10710" max="10710" width="1" style="2" customWidth="1"/>
    <col min="10711" max="10711" width="18" style="2" customWidth="1"/>
    <col min="10712" max="10712" width="1.85546875" style="2" customWidth="1"/>
    <col min="10713" max="10713" width="12.5703125" style="2" customWidth="1"/>
    <col min="10714" max="10714" width="1.5703125" style="2" customWidth="1"/>
    <col min="10715" max="10715" width="9.5703125" style="2" customWidth="1"/>
    <col min="10716" max="10716" width="1.85546875" style="2" customWidth="1"/>
    <col min="10717" max="10717" width="11.85546875" style="2" customWidth="1"/>
    <col min="10718" max="10718" width="1.5703125" style="2" customWidth="1"/>
    <col min="10719" max="10719" width="10.140625" style="2" customWidth="1"/>
    <col min="10720" max="10720" width="2" style="2" customWidth="1"/>
    <col min="10721" max="10721" width="9.5703125" style="2" customWidth="1"/>
    <col min="10722" max="10964" width="9.140625" style="2"/>
    <col min="10965" max="10965" width="4.5703125" style="2" customWidth="1"/>
    <col min="10966" max="10966" width="1" style="2" customWidth="1"/>
    <col min="10967" max="10967" width="18" style="2" customWidth="1"/>
    <col min="10968" max="10968" width="1.85546875" style="2" customWidth="1"/>
    <col min="10969" max="10969" width="12.5703125" style="2" customWidth="1"/>
    <col min="10970" max="10970" width="1.5703125" style="2" customWidth="1"/>
    <col min="10971" max="10971" width="9.5703125" style="2" customWidth="1"/>
    <col min="10972" max="10972" width="1.85546875" style="2" customWidth="1"/>
    <col min="10973" max="10973" width="11.85546875" style="2" customWidth="1"/>
    <col min="10974" max="10974" width="1.5703125" style="2" customWidth="1"/>
    <col min="10975" max="10975" width="10.140625" style="2" customWidth="1"/>
    <col min="10976" max="10976" width="2" style="2" customWidth="1"/>
    <col min="10977" max="10977" width="9.5703125" style="2" customWidth="1"/>
    <col min="10978" max="11220" width="9.140625" style="2"/>
    <col min="11221" max="11221" width="4.5703125" style="2" customWidth="1"/>
    <col min="11222" max="11222" width="1" style="2" customWidth="1"/>
    <col min="11223" max="11223" width="18" style="2" customWidth="1"/>
    <col min="11224" max="11224" width="1.85546875" style="2" customWidth="1"/>
    <col min="11225" max="11225" width="12.5703125" style="2" customWidth="1"/>
    <col min="11226" max="11226" width="1.5703125" style="2" customWidth="1"/>
    <col min="11227" max="11227" width="9.5703125" style="2" customWidth="1"/>
    <col min="11228" max="11228" width="1.85546875" style="2" customWidth="1"/>
    <col min="11229" max="11229" width="11.85546875" style="2" customWidth="1"/>
    <col min="11230" max="11230" width="1.5703125" style="2" customWidth="1"/>
    <col min="11231" max="11231" width="10.140625" style="2" customWidth="1"/>
    <col min="11232" max="11232" width="2" style="2" customWidth="1"/>
    <col min="11233" max="11233" width="9.5703125" style="2" customWidth="1"/>
    <col min="11234" max="11476" width="9.140625" style="2"/>
    <col min="11477" max="11477" width="4.5703125" style="2" customWidth="1"/>
    <col min="11478" max="11478" width="1" style="2" customWidth="1"/>
    <col min="11479" max="11479" width="18" style="2" customWidth="1"/>
    <col min="11480" max="11480" width="1.85546875" style="2" customWidth="1"/>
    <col min="11481" max="11481" width="12.5703125" style="2" customWidth="1"/>
    <col min="11482" max="11482" width="1.5703125" style="2" customWidth="1"/>
    <col min="11483" max="11483" width="9.5703125" style="2" customWidth="1"/>
    <col min="11484" max="11484" width="1.85546875" style="2" customWidth="1"/>
    <col min="11485" max="11485" width="11.85546875" style="2" customWidth="1"/>
    <col min="11486" max="11486" width="1.5703125" style="2" customWidth="1"/>
    <col min="11487" max="11487" width="10.140625" style="2" customWidth="1"/>
    <col min="11488" max="11488" width="2" style="2" customWidth="1"/>
    <col min="11489" max="11489" width="9.5703125" style="2" customWidth="1"/>
    <col min="11490" max="11732" width="9.140625" style="2"/>
    <col min="11733" max="11733" width="4.5703125" style="2" customWidth="1"/>
    <col min="11734" max="11734" width="1" style="2" customWidth="1"/>
    <col min="11735" max="11735" width="18" style="2" customWidth="1"/>
    <col min="11736" max="11736" width="1.85546875" style="2" customWidth="1"/>
    <col min="11737" max="11737" width="12.5703125" style="2" customWidth="1"/>
    <col min="11738" max="11738" width="1.5703125" style="2" customWidth="1"/>
    <col min="11739" max="11739" width="9.5703125" style="2" customWidth="1"/>
    <col min="11740" max="11740" width="1.85546875" style="2" customWidth="1"/>
    <col min="11741" max="11741" width="11.85546875" style="2" customWidth="1"/>
    <col min="11742" max="11742" width="1.5703125" style="2" customWidth="1"/>
    <col min="11743" max="11743" width="10.140625" style="2" customWidth="1"/>
    <col min="11744" max="11744" width="2" style="2" customWidth="1"/>
    <col min="11745" max="11745" width="9.5703125" style="2" customWidth="1"/>
    <col min="11746" max="11988" width="9.140625" style="2"/>
    <col min="11989" max="11989" width="4.5703125" style="2" customWidth="1"/>
    <col min="11990" max="11990" width="1" style="2" customWidth="1"/>
    <col min="11991" max="11991" width="18" style="2" customWidth="1"/>
    <col min="11992" max="11992" width="1.85546875" style="2" customWidth="1"/>
    <col min="11993" max="11993" width="12.5703125" style="2" customWidth="1"/>
    <col min="11994" max="11994" width="1.5703125" style="2" customWidth="1"/>
    <col min="11995" max="11995" width="9.5703125" style="2" customWidth="1"/>
    <col min="11996" max="11996" width="1.85546875" style="2" customWidth="1"/>
    <col min="11997" max="11997" width="11.85546875" style="2" customWidth="1"/>
    <col min="11998" max="11998" width="1.5703125" style="2" customWidth="1"/>
    <col min="11999" max="11999" width="10.140625" style="2" customWidth="1"/>
    <col min="12000" max="12000" width="2" style="2" customWidth="1"/>
    <col min="12001" max="12001" width="9.5703125" style="2" customWidth="1"/>
    <col min="12002" max="12244" width="9.140625" style="2"/>
    <col min="12245" max="12245" width="4.5703125" style="2" customWidth="1"/>
    <col min="12246" max="12246" width="1" style="2" customWidth="1"/>
    <col min="12247" max="12247" width="18" style="2" customWidth="1"/>
    <col min="12248" max="12248" width="1.85546875" style="2" customWidth="1"/>
    <col min="12249" max="12249" width="12.5703125" style="2" customWidth="1"/>
    <col min="12250" max="12250" width="1.5703125" style="2" customWidth="1"/>
    <col min="12251" max="12251" width="9.5703125" style="2" customWidth="1"/>
    <col min="12252" max="12252" width="1.85546875" style="2" customWidth="1"/>
    <col min="12253" max="12253" width="11.85546875" style="2" customWidth="1"/>
    <col min="12254" max="12254" width="1.5703125" style="2" customWidth="1"/>
    <col min="12255" max="12255" width="10.140625" style="2" customWidth="1"/>
    <col min="12256" max="12256" width="2" style="2" customWidth="1"/>
    <col min="12257" max="12257" width="9.5703125" style="2" customWidth="1"/>
    <col min="12258" max="12500" width="9.140625" style="2"/>
    <col min="12501" max="12501" width="4.5703125" style="2" customWidth="1"/>
    <col min="12502" max="12502" width="1" style="2" customWidth="1"/>
    <col min="12503" max="12503" width="18" style="2" customWidth="1"/>
    <col min="12504" max="12504" width="1.85546875" style="2" customWidth="1"/>
    <col min="12505" max="12505" width="12.5703125" style="2" customWidth="1"/>
    <col min="12506" max="12506" width="1.5703125" style="2" customWidth="1"/>
    <col min="12507" max="12507" width="9.5703125" style="2" customWidth="1"/>
    <col min="12508" max="12508" width="1.85546875" style="2" customWidth="1"/>
    <col min="12509" max="12509" width="11.85546875" style="2" customWidth="1"/>
    <col min="12510" max="12510" width="1.5703125" style="2" customWidth="1"/>
    <col min="12511" max="12511" width="10.140625" style="2" customWidth="1"/>
    <col min="12512" max="12512" width="2" style="2" customWidth="1"/>
    <col min="12513" max="12513" width="9.5703125" style="2" customWidth="1"/>
    <col min="12514" max="12756" width="9.140625" style="2"/>
    <col min="12757" max="12757" width="4.5703125" style="2" customWidth="1"/>
    <col min="12758" max="12758" width="1" style="2" customWidth="1"/>
    <col min="12759" max="12759" width="18" style="2" customWidth="1"/>
    <col min="12760" max="12760" width="1.85546875" style="2" customWidth="1"/>
    <col min="12761" max="12761" width="12.5703125" style="2" customWidth="1"/>
    <col min="12762" max="12762" width="1.5703125" style="2" customWidth="1"/>
    <col min="12763" max="12763" width="9.5703125" style="2" customWidth="1"/>
    <col min="12764" max="12764" width="1.85546875" style="2" customWidth="1"/>
    <col min="12765" max="12765" width="11.85546875" style="2" customWidth="1"/>
    <col min="12766" max="12766" width="1.5703125" style="2" customWidth="1"/>
    <col min="12767" max="12767" width="10.140625" style="2" customWidth="1"/>
    <col min="12768" max="12768" width="2" style="2" customWidth="1"/>
    <col min="12769" max="12769" width="9.5703125" style="2" customWidth="1"/>
    <col min="12770" max="13012" width="9.140625" style="2"/>
    <col min="13013" max="13013" width="4.5703125" style="2" customWidth="1"/>
    <col min="13014" max="13014" width="1" style="2" customWidth="1"/>
    <col min="13015" max="13015" width="18" style="2" customWidth="1"/>
    <col min="13016" max="13016" width="1.85546875" style="2" customWidth="1"/>
    <col min="13017" max="13017" width="12.5703125" style="2" customWidth="1"/>
    <col min="13018" max="13018" width="1.5703125" style="2" customWidth="1"/>
    <col min="13019" max="13019" width="9.5703125" style="2" customWidth="1"/>
    <col min="13020" max="13020" width="1.85546875" style="2" customWidth="1"/>
    <col min="13021" max="13021" width="11.85546875" style="2" customWidth="1"/>
    <col min="13022" max="13022" width="1.5703125" style="2" customWidth="1"/>
    <col min="13023" max="13023" width="10.140625" style="2" customWidth="1"/>
    <col min="13024" max="13024" width="2" style="2" customWidth="1"/>
    <col min="13025" max="13025" width="9.5703125" style="2" customWidth="1"/>
    <col min="13026" max="13268" width="9.140625" style="2"/>
    <col min="13269" max="13269" width="4.5703125" style="2" customWidth="1"/>
    <col min="13270" max="13270" width="1" style="2" customWidth="1"/>
    <col min="13271" max="13271" width="18" style="2" customWidth="1"/>
    <col min="13272" max="13272" width="1.85546875" style="2" customWidth="1"/>
    <col min="13273" max="13273" width="12.5703125" style="2" customWidth="1"/>
    <col min="13274" max="13274" width="1.5703125" style="2" customWidth="1"/>
    <col min="13275" max="13275" width="9.5703125" style="2" customWidth="1"/>
    <col min="13276" max="13276" width="1.85546875" style="2" customWidth="1"/>
    <col min="13277" max="13277" width="11.85546875" style="2" customWidth="1"/>
    <col min="13278" max="13278" width="1.5703125" style="2" customWidth="1"/>
    <col min="13279" max="13279" width="10.140625" style="2" customWidth="1"/>
    <col min="13280" max="13280" width="2" style="2" customWidth="1"/>
    <col min="13281" max="13281" width="9.5703125" style="2" customWidth="1"/>
    <col min="13282" max="13524" width="9.140625" style="2"/>
    <col min="13525" max="13525" width="4.5703125" style="2" customWidth="1"/>
    <col min="13526" max="13526" width="1" style="2" customWidth="1"/>
    <col min="13527" max="13527" width="18" style="2" customWidth="1"/>
    <col min="13528" max="13528" width="1.85546875" style="2" customWidth="1"/>
    <col min="13529" max="13529" width="12.5703125" style="2" customWidth="1"/>
    <col min="13530" max="13530" width="1.5703125" style="2" customWidth="1"/>
    <col min="13531" max="13531" width="9.5703125" style="2" customWidth="1"/>
    <col min="13532" max="13532" width="1.85546875" style="2" customWidth="1"/>
    <col min="13533" max="13533" width="11.85546875" style="2" customWidth="1"/>
    <col min="13534" max="13534" width="1.5703125" style="2" customWidth="1"/>
    <col min="13535" max="13535" width="10.140625" style="2" customWidth="1"/>
    <col min="13536" max="13536" width="2" style="2" customWidth="1"/>
    <col min="13537" max="13537" width="9.5703125" style="2" customWidth="1"/>
    <col min="13538" max="13780" width="9.140625" style="2"/>
    <col min="13781" max="13781" width="4.5703125" style="2" customWidth="1"/>
    <col min="13782" max="13782" width="1" style="2" customWidth="1"/>
    <col min="13783" max="13783" width="18" style="2" customWidth="1"/>
    <col min="13784" max="13784" width="1.85546875" style="2" customWidth="1"/>
    <col min="13785" max="13785" width="12.5703125" style="2" customWidth="1"/>
    <col min="13786" max="13786" width="1.5703125" style="2" customWidth="1"/>
    <col min="13787" max="13787" width="9.5703125" style="2" customWidth="1"/>
    <col min="13788" max="13788" width="1.85546875" style="2" customWidth="1"/>
    <col min="13789" max="13789" width="11.85546875" style="2" customWidth="1"/>
    <col min="13790" max="13790" width="1.5703125" style="2" customWidth="1"/>
    <col min="13791" max="13791" width="10.140625" style="2" customWidth="1"/>
    <col min="13792" max="13792" width="2" style="2" customWidth="1"/>
    <col min="13793" max="13793" width="9.5703125" style="2" customWidth="1"/>
    <col min="13794" max="14036" width="9.140625" style="2"/>
    <col min="14037" max="14037" width="4.5703125" style="2" customWidth="1"/>
    <col min="14038" max="14038" width="1" style="2" customWidth="1"/>
    <col min="14039" max="14039" width="18" style="2" customWidth="1"/>
    <col min="14040" max="14040" width="1.85546875" style="2" customWidth="1"/>
    <col min="14041" max="14041" width="12.5703125" style="2" customWidth="1"/>
    <col min="14042" max="14042" width="1.5703125" style="2" customWidth="1"/>
    <col min="14043" max="14043" width="9.5703125" style="2" customWidth="1"/>
    <col min="14044" max="14044" width="1.85546875" style="2" customWidth="1"/>
    <col min="14045" max="14045" width="11.85546875" style="2" customWidth="1"/>
    <col min="14046" max="14046" width="1.5703125" style="2" customWidth="1"/>
    <col min="14047" max="14047" width="10.140625" style="2" customWidth="1"/>
    <col min="14048" max="14048" width="2" style="2" customWidth="1"/>
    <col min="14049" max="14049" width="9.5703125" style="2" customWidth="1"/>
    <col min="14050" max="14292" width="9.140625" style="2"/>
    <col min="14293" max="14293" width="4.5703125" style="2" customWidth="1"/>
    <col min="14294" max="14294" width="1" style="2" customWidth="1"/>
    <col min="14295" max="14295" width="18" style="2" customWidth="1"/>
    <col min="14296" max="14296" width="1.85546875" style="2" customWidth="1"/>
    <col min="14297" max="14297" width="12.5703125" style="2" customWidth="1"/>
    <col min="14298" max="14298" width="1.5703125" style="2" customWidth="1"/>
    <col min="14299" max="14299" width="9.5703125" style="2" customWidth="1"/>
    <col min="14300" max="14300" width="1.85546875" style="2" customWidth="1"/>
    <col min="14301" max="14301" width="11.85546875" style="2" customWidth="1"/>
    <col min="14302" max="14302" width="1.5703125" style="2" customWidth="1"/>
    <col min="14303" max="14303" width="10.140625" style="2" customWidth="1"/>
    <col min="14304" max="14304" width="2" style="2" customWidth="1"/>
    <col min="14305" max="14305" width="9.5703125" style="2" customWidth="1"/>
    <col min="14306" max="14548" width="9.140625" style="2"/>
    <col min="14549" max="14549" width="4.5703125" style="2" customWidth="1"/>
    <col min="14550" max="14550" width="1" style="2" customWidth="1"/>
    <col min="14551" max="14551" width="18" style="2" customWidth="1"/>
    <col min="14552" max="14552" width="1.85546875" style="2" customWidth="1"/>
    <col min="14553" max="14553" width="12.5703125" style="2" customWidth="1"/>
    <col min="14554" max="14554" width="1.5703125" style="2" customWidth="1"/>
    <col min="14555" max="14555" width="9.5703125" style="2" customWidth="1"/>
    <col min="14556" max="14556" width="1.85546875" style="2" customWidth="1"/>
    <col min="14557" max="14557" width="11.85546875" style="2" customWidth="1"/>
    <col min="14558" max="14558" width="1.5703125" style="2" customWidth="1"/>
    <col min="14559" max="14559" width="10.140625" style="2" customWidth="1"/>
    <col min="14560" max="14560" width="2" style="2" customWidth="1"/>
    <col min="14561" max="14561" width="9.5703125" style="2" customWidth="1"/>
    <col min="14562" max="14804" width="9.140625" style="2"/>
    <col min="14805" max="14805" width="4.5703125" style="2" customWidth="1"/>
    <col min="14806" max="14806" width="1" style="2" customWidth="1"/>
    <col min="14807" max="14807" width="18" style="2" customWidth="1"/>
    <col min="14808" max="14808" width="1.85546875" style="2" customWidth="1"/>
    <col min="14809" max="14809" width="12.5703125" style="2" customWidth="1"/>
    <col min="14810" max="14810" width="1.5703125" style="2" customWidth="1"/>
    <col min="14811" max="14811" width="9.5703125" style="2" customWidth="1"/>
    <col min="14812" max="14812" width="1.85546875" style="2" customWidth="1"/>
    <col min="14813" max="14813" width="11.85546875" style="2" customWidth="1"/>
    <col min="14814" max="14814" width="1.5703125" style="2" customWidth="1"/>
    <col min="14815" max="14815" width="10.140625" style="2" customWidth="1"/>
    <col min="14816" max="14816" width="2" style="2" customWidth="1"/>
    <col min="14817" max="14817" width="9.5703125" style="2" customWidth="1"/>
    <col min="14818" max="15060" width="9.140625" style="2"/>
    <col min="15061" max="15061" width="4.5703125" style="2" customWidth="1"/>
    <col min="15062" max="15062" width="1" style="2" customWidth="1"/>
    <col min="15063" max="15063" width="18" style="2" customWidth="1"/>
    <col min="15064" max="15064" width="1.85546875" style="2" customWidth="1"/>
    <col min="15065" max="15065" width="12.5703125" style="2" customWidth="1"/>
    <col min="15066" max="15066" width="1.5703125" style="2" customWidth="1"/>
    <col min="15067" max="15067" width="9.5703125" style="2" customWidth="1"/>
    <col min="15068" max="15068" width="1.85546875" style="2" customWidth="1"/>
    <col min="15069" max="15069" width="11.85546875" style="2" customWidth="1"/>
    <col min="15070" max="15070" width="1.5703125" style="2" customWidth="1"/>
    <col min="15071" max="15071" width="10.140625" style="2" customWidth="1"/>
    <col min="15072" max="15072" width="2" style="2" customWidth="1"/>
    <col min="15073" max="15073" width="9.5703125" style="2" customWidth="1"/>
    <col min="15074" max="15316" width="9.140625" style="2"/>
    <col min="15317" max="15317" width="4.5703125" style="2" customWidth="1"/>
    <col min="15318" max="15318" width="1" style="2" customWidth="1"/>
    <col min="15319" max="15319" width="18" style="2" customWidth="1"/>
    <col min="15320" max="15320" width="1.85546875" style="2" customWidth="1"/>
    <col min="15321" max="15321" width="12.5703125" style="2" customWidth="1"/>
    <col min="15322" max="15322" width="1.5703125" style="2" customWidth="1"/>
    <col min="15323" max="15323" width="9.5703125" style="2" customWidth="1"/>
    <col min="15324" max="15324" width="1.85546875" style="2" customWidth="1"/>
    <col min="15325" max="15325" width="11.85546875" style="2" customWidth="1"/>
    <col min="15326" max="15326" width="1.5703125" style="2" customWidth="1"/>
    <col min="15327" max="15327" width="10.140625" style="2" customWidth="1"/>
    <col min="15328" max="15328" width="2" style="2" customWidth="1"/>
    <col min="15329" max="15329" width="9.5703125" style="2" customWidth="1"/>
    <col min="15330" max="15572" width="9.140625" style="2"/>
    <col min="15573" max="15573" width="4.5703125" style="2" customWidth="1"/>
    <col min="15574" max="15574" width="1" style="2" customWidth="1"/>
    <col min="15575" max="15575" width="18" style="2" customWidth="1"/>
    <col min="15576" max="15576" width="1.85546875" style="2" customWidth="1"/>
    <col min="15577" max="15577" width="12.5703125" style="2" customWidth="1"/>
    <col min="15578" max="15578" width="1.5703125" style="2" customWidth="1"/>
    <col min="15579" max="15579" width="9.5703125" style="2" customWidth="1"/>
    <col min="15580" max="15580" width="1.85546875" style="2" customWidth="1"/>
    <col min="15581" max="15581" width="11.85546875" style="2" customWidth="1"/>
    <col min="15582" max="15582" width="1.5703125" style="2" customWidth="1"/>
    <col min="15583" max="15583" width="10.140625" style="2" customWidth="1"/>
    <col min="15584" max="15584" width="2" style="2" customWidth="1"/>
    <col min="15585" max="15585" width="9.5703125" style="2" customWidth="1"/>
    <col min="15586" max="15828" width="9.140625" style="2"/>
    <col min="15829" max="15829" width="4.5703125" style="2" customWidth="1"/>
    <col min="15830" max="15830" width="1" style="2" customWidth="1"/>
    <col min="15831" max="15831" width="18" style="2" customWidth="1"/>
    <col min="15832" max="15832" width="1.85546875" style="2" customWidth="1"/>
    <col min="15833" max="15833" width="12.5703125" style="2" customWidth="1"/>
    <col min="15834" max="15834" width="1.5703125" style="2" customWidth="1"/>
    <col min="15835" max="15835" width="9.5703125" style="2" customWidth="1"/>
    <col min="15836" max="15836" width="1.85546875" style="2" customWidth="1"/>
    <col min="15837" max="15837" width="11.85546875" style="2" customWidth="1"/>
    <col min="15838" max="15838" width="1.5703125" style="2" customWidth="1"/>
    <col min="15839" max="15839" width="10.140625" style="2" customWidth="1"/>
    <col min="15840" max="15840" width="2" style="2" customWidth="1"/>
    <col min="15841" max="15841" width="9.5703125" style="2" customWidth="1"/>
    <col min="15842" max="16084" width="9.140625" style="2"/>
    <col min="16085" max="16085" width="4.5703125" style="2" customWidth="1"/>
    <col min="16086" max="16086" width="1" style="2" customWidth="1"/>
    <col min="16087" max="16087" width="18" style="2" customWidth="1"/>
    <col min="16088" max="16088" width="1.85546875" style="2" customWidth="1"/>
    <col min="16089" max="16089" width="12.5703125" style="2" customWidth="1"/>
    <col min="16090" max="16090" width="1.5703125" style="2" customWidth="1"/>
    <col min="16091" max="16091" width="9.5703125" style="2" customWidth="1"/>
    <col min="16092" max="16092" width="1.85546875" style="2" customWidth="1"/>
    <col min="16093" max="16093" width="11.85546875" style="2" customWidth="1"/>
    <col min="16094" max="16094" width="1.5703125" style="2" customWidth="1"/>
    <col min="16095" max="16095" width="10.140625" style="2" customWidth="1"/>
    <col min="16096" max="16096" width="2" style="2" customWidth="1"/>
    <col min="16097" max="16097" width="9.5703125" style="2" customWidth="1"/>
    <col min="16098" max="16374" width="9.140625" style="2"/>
    <col min="16375" max="16384" width="9.140625" style="2" customWidth="1"/>
  </cols>
  <sheetData>
    <row r="3" spans="2:21" ht="15.6" customHeight="1" x14ac:dyDescent="0.2"/>
    <row r="5" spans="2:21" ht="15" customHeight="1" x14ac:dyDescent="0.2">
      <c r="B5" s="64" t="s">
        <v>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44"/>
    </row>
    <row r="6" spans="2:21" ht="15" customHeight="1" x14ac:dyDescent="0.2">
      <c r="B6" s="63" t="s">
        <v>1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43"/>
    </row>
    <row r="7" spans="2:21" ht="15" customHeight="1" x14ac:dyDescent="0.2">
      <c r="B7" s="45"/>
      <c r="C7" s="45"/>
      <c r="D7" s="45"/>
      <c r="E7" s="45"/>
      <c r="F7" s="45"/>
      <c r="G7" s="45"/>
      <c r="H7" s="46"/>
      <c r="S7" s="46"/>
    </row>
    <row r="8" spans="2:21" ht="15" customHeight="1" x14ac:dyDescent="0.2">
      <c r="B8" s="46"/>
      <c r="C8" s="46"/>
      <c r="D8" s="46"/>
      <c r="E8" s="46"/>
      <c r="F8" s="46"/>
      <c r="G8" s="46"/>
    </row>
    <row r="9" spans="2:21" ht="15" customHeight="1" x14ac:dyDescent="0.2">
      <c r="B9" s="45"/>
      <c r="C9" s="45"/>
      <c r="D9" s="45"/>
      <c r="E9" s="45"/>
      <c r="F9" s="45"/>
      <c r="G9" s="45"/>
      <c r="J9" s="3"/>
      <c r="K9" s="3"/>
      <c r="L9" s="3"/>
      <c r="M9" s="3"/>
      <c r="N9" s="3" t="s">
        <v>2</v>
      </c>
      <c r="O9" s="3"/>
      <c r="P9" s="3">
        <v>2024</v>
      </c>
      <c r="Q9" s="3"/>
      <c r="R9" s="3">
        <v>2024</v>
      </c>
      <c r="S9" s="1"/>
      <c r="T9" s="1" t="s">
        <v>3</v>
      </c>
      <c r="U9" s="1"/>
    </row>
    <row r="10" spans="2:21" s="3" customFormat="1" ht="15" customHeight="1" x14ac:dyDescent="0.2">
      <c r="B10" s="47" t="s">
        <v>4</v>
      </c>
      <c r="C10" s="47"/>
      <c r="D10" s="48" t="s">
        <v>5</v>
      </c>
      <c r="E10" s="47"/>
      <c r="F10" s="47"/>
      <c r="G10" s="47"/>
      <c r="J10" s="3" t="s">
        <v>6</v>
      </c>
      <c r="K10" s="49"/>
      <c r="L10" s="3" t="s">
        <v>7</v>
      </c>
      <c r="N10" s="3" t="s">
        <v>8</v>
      </c>
      <c r="P10" s="3" t="s">
        <v>9</v>
      </c>
      <c r="R10" s="3" t="s">
        <v>10</v>
      </c>
      <c r="T10" s="1" t="s">
        <v>11</v>
      </c>
      <c r="U10" s="1"/>
    </row>
    <row r="11" spans="2:21" ht="15" customHeight="1" x14ac:dyDescent="0.2">
      <c r="B11" s="50" t="s">
        <v>12</v>
      </c>
      <c r="C11" s="51"/>
      <c r="D11" s="52" t="s">
        <v>13</v>
      </c>
      <c r="E11" s="49"/>
      <c r="F11" s="53" t="s">
        <v>14</v>
      </c>
      <c r="G11" s="49"/>
      <c r="H11" s="54" t="s">
        <v>15</v>
      </c>
      <c r="J11" s="4" t="s">
        <v>16</v>
      </c>
      <c r="K11" s="49"/>
      <c r="L11" s="5" t="s">
        <v>17</v>
      </c>
      <c r="M11" s="3"/>
      <c r="N11" s="6" t="s">
        <v>18</v>
      </c>
      <c r="O11" s="3"/>
      <c r="P11" s="4" t="s">
        <v>16</v>
      </c>
      <c r="Q11" s="3"/>
      <c r="R11" s="4" t="s">
        <v>19</v>
      </c>
      <c r="S11" s="1"/>
      <c r="T11" s="4" t="s">
        <v>20</v>
      </c>
      <c r="U11" s="3"/>
    </row>
    <row r="12" spans="2:21" ht="15" customHeight="1" x14ac:dyDescent="0.2">
      <c r="B12" s="49"/>
      <c r="C12" s="51"/>
      <c r="D12" s="51"/>
      <c r="E12" s="49"/>
      <c r="F12" s="49"/>
      <c r="G12" s="49"/>
      <c r="J12" s="49" t="s">
        <v>21</v>
      </c>
      <c r="K12" s="49"/>
      <c r="L12" s="7" t="s">
        <v>22</v>
      </c>
      <c r="M12" s="49"/>
      <c r="N12" s="49" t="s">
        <v>23</v>
      </c>
      <c r="O12" s="49"/>
      <c r="P12" s="49" t="s">
        <v>24</v>
      </c>
      <c r="Q12" s="49"/>
      <c r="R12" s="49" t="s">
        <v>25</v>
      </c>
      <c r="S12" s="1"/>
      <c r="T12" s="49" t="s">
        <v>26</v>
      </c>
      <c r="U12" s="49"/>
    </row>
    <row r="13" spans="2:21" ht="15" customHeight="1" x14ac:dyDescent="0.2">
      <c r="B13" s="49"/>
      <c r="C13" s="51"/>
      <c r="D13" s="51"/>
      <c r="E13" s="49"/>
      <c r="F13" s="49"/>
      <c r="G13" s="49"/>
    </row>
    <row r="14" spans="2:21" ht="15" customHeight="1" x14ac:dyDescent="0.2">
      <c r="B14" s="49"/>
      <c r="C14" s="51"/>
      <c r="D14" s="2" t="s">
        <v>27</v>
      </c>
      <c r="E14" s="49"/>
      <c r="F14" s="49"/>
      <c r="G14" s="49"/>
    </row>
    <row r="15" spans="2:21" ht="15" customHeight="1" x14ac:dyDescent="0.2">
      <c r="B15" s="49">
        <v>1</v>
      </c>
      <c r="C15" s="51"/>
      <c r="E15" s="49"/>
      <c r="F15" s="8" t="s">
        <v>28</v>
      </c>
      <c r="G15" s="49"/>
      <c r="H15" s="13" t="s">
        <v>29</v>
      </c>
      <c r="J15" s="12">
        <v>29.097610156886343</v>
      </c>
      <c r="K15" s="9"/>
      <c r="L15" s="10"/>
      <c r="M15" s="11"/>
      <c r="N15" s="14"/>
      <c r="O15" s="9"/>
      <c r="P15" s="12">
        <f>J15+L15+N15</f>
        <v>29.097610156886343</v>
      </c>
      <c r="Q15" s="9"/>
      <c r="R15" s="14">
        <v>0</v>
      </c>
      <c r="T15" s="12">
        <v>29.097610156886343</v>
      </c>
      <c r="U15" s="12"/>
    </row>
    <row r="16" spans="2:21" ht="15" customHeight="1" x14ac:dyDescent="0.2">
      <c r="B16" s="49">
        <f>MAX(B$15:B15)+1</f>
        <v>2</v>
      </c>
      <c r="C16" s="51"/>
      <c r="E16" s="49"/>
      <c r="F16" s="8" t="s">
        <v>30</v>
      </c>
      <c r="G16" s="49"/>
      <c r="H16" s="13" t="s">
        <v>31</v>
      </c>
      <c r="J16" s="14">
        <v>0</v>
      </c>
      <c r="K16" s="9"/>
      <c r="L16" s="10"/>
      <c r="M16" s="11"/>
      <c r="N16" s="14"/>
      <c r="O16" s="9"/>
      <c r="P16" s="14">
        <f t="shared" ref="P16:P20" si="0">J16+L16+N16</f>
        <v>0</v>
      </c>
      <c r="Q16" s="9"/>
      <c r="R16" s="14">
        <v>0.39184595793783117</v>
      </c>
      <c r="T16" s="14">
        <v>0.39184595793783117</v>
      </c>
      <c r="U16" s="14"/>
    </row>
    <row r="17" spans="2:21" ht="15" customHeight="1" x14ac:dyDescent="0.2">
      <c r="B17" s="49">
        <f>MAX(B$15:B16)+1</f>
        <v>3</v>
      </c>
      <c r="C17" s="51"/>
      <c r="E17" s="49"/>
      <c r="F17" s="8" t="s">
        <v>32</v>
      </c>
      <c r="G17" s="49"/>
      <c r="H17" s="13" t="s">
        <v>33</v>
      </c>
      <c r="J17" s="14">
        <v>48.534094395051198</v>
      </c>
      <c r="K17" s="9"/>
      <c r="L17" s="14">
        <v>11.861165551441882</v>
      </c>
      <c r="M17" s="11"/>
      <c r="N17" s="14">
        <v>3.3338236074467433</v>
      </c>
      <c r="O17" s="9"/>
      <c r="P17" s="14">
        <f t="shared" si="0"/>
        <v>63.72908355393983</v>
      </c>
      <c r="Q17" s="9"/>
      <c r="R17" s="14">
        <v>1.0297157911143888</v>
      </c>
      <c r="T17" s="14">
        <v>64.758799345054214</v>
      </c>
      <c r="U17" s="14"/>
    </row>
    <row r="18" spans="2:21" ht="15" customHeight="1" x14ac:dyDescent="0.2">
      <c r="B18" s="49">
        <f>MAX(B$15:B17)+1</f>
        <v>4</v>
      </c>
      <c r="C18" s="51"/>
      <c r="D18" s="15"/>
      <c r="E18" s="49"/>
      <c r="F18" s="8" t="s">
        <v>34</v>
      </c>
      <c r="G18" s="49"/>
      <c r="H18" s="13" t="s">
        <v>31</v>
      </c>
      <c r="J18" s="14">
        <v>-8.9340078603622294E-2</v>
      </c>
      <c r="K18" s="9"/>
      <c r="L18" s="10"/>
      <c r="M18" s="11"/>
      <c r="N18" s="14"/>
      <c r="O18" s="9"/>
      <c r="P18" s="14">
        <f t="shared" si="0"/>
        <v>-8.9340078603622294E-2</v>
      </c>
      <c r="Q18" s="9"/>
      <c r="R18" s="14">
        <v>1.8925740889783196</v>
      </c>
      <c r="T18" s="14">
        <v>1.8032340103746973</v>
      </c>
      <c r="U18" s="14"/>
    </row>
    <row r="19" spans="2:21" ht="15" customHeight="1" x14ac:dyDescent="0.2">
      <c r="B19" s="49">
        <f>MAX(B$15:B18)+1</f>
        <v>5</v>
      </c>
      <c r="C19" s="51"/>
      <c r="E19" s="49"/>
      <c r="F19" s="8" t="s">
        <v>35</v>
      </c>
      <c r="G19" s="49"/>
      <c r="H19" s="13" t="s">
        <v>31</v>
      </c>
      <c r="J19" s="14">
        <v>-8.9340078603622294E-2</v>
      </c>
      <c r="K19" s="9"/>
      <c r="L19" s="10"/>
      <c r="M19" s="11"/>
      <c r="N19" s="14"/>
      <c r="O19" s="9"/>
      <c r="P19" s="14">
        <f t="shared" si="0"/>
        <v>-8.9340078603622294E-2</v>
      </c>
      <c r="Q19" s="9"/>
      <c r="R19" s="14">
        <v>4.484479581984119</v>
      </c>
      <c r="T19" s="14">
        <v>4.3951395033804967</v>
      </c>
      <c r="U19" s="14"/>
    </row>
    <row r="20" spans="2:21" ht="15" customHeight="1" x14ac:dyDescent="0.2">
      <c r="B20" s="49">
        <f>MAX(B$15:B19)+1</f>
        <v>6</v>
      </c>
      <c r="C20" s="51"/>
      <c r="E20" s="49"/>
      <c r="F20" s="8" t="s">
        <v>36</v>
      </c>
      <c r="G20" s="49"/>
      <c r="H20" s="13" t="s">
        <v>31</v>
      </c>
      <c r="J20" s="14">
        <v>0.14047670012902583</v>
      </c>
      <c r="K20" s="9"/>
      <c r="L20" s="10"/>
      <c r="M20" s="11"/>
      <c r="N20" s="14"/>
      <c r="O20" s="9"/>
      <c r="P20" s="14">
        <f t="shared" si="0"/>
        <v>0.14047670012902583</v>
      </c>
      <c r="Q20" s="9"/>
      <c r="R20" s="14">
        <v>14.261380567437262</v>
      </c>
      <c r="T20" s="14">
        <v>14.401857267566289</v>
      </c>
      <c r="U20" s="14"/>
    </row>
    <row r="21" spans="2:21" ht="15" customHeight="1" x14ac:dyDescent="0.2">
      <c r="B21" s="49"/>
      <c r="C21" s="51"/>
      <c r="E21" s="49"/>
      <c r="J21" s="11"/>
      <c r="K21" s="9"/>
      <c r="L21" s="10"/>
      <c r="M21" s="11"/>
      <c r="N21" s="11"/>
      <c r="O21" s="9"/>
      <c r="P21" s="11"/>
      <c r="Q21" s="9"/>
      <c r="R21" s="11"/>
      <c r="T21" s="11"/>
      <c r="U21" s="11"/>
    </row>
    <row r="22" spans="2:21" ht="15" customHeight="1" x14ac:dyDescent="0.2">
      <c r="B22" s="49"/>
      <c r="C22" s="51"/>
      <c r="D22" s="2" t="s">
        <v>37</v>
      </c>
      <c r="E22" s="55"/>
      <c r="F22" s="55"/>
      <c r="G22" s="55"/>
      <c r="H22" s="55"/>
      <c r="J22" s="11"/>
      <c r="K22" s="9"/>
      <c r="L22" s="10"/>
      <c r="M22" s="11"/>
      <c r="N22" s="11"/>
      <c r="O22" s="9"/>
      <c r="P22" s="11"/>
      <c r="Q22" s="9"/>
      <c r="R22" s="11"/>
      <c r="S22" s="56"/>
      <c r="T22" s="11"/>
      <c r="U22" s="11"/>
    </row>
    <row r="23" spans="2:21" ht="15" customHeight="1" x14ac:dyDescent="0.2">
      <c r="B23" s="49">
        <f>MAX(B$15:B22)+1</f>
        <v>7</v>
      </c>
      <c r="C23" s="51"/>
      <c r="E23" s="55"/>
      <c r="F23" s="8" t="s">
        <v>28</v>
      </c>
      <c r="G23" s="55"/>
      <c r="H23" s="13" t="s">
        <v>29</v>
      </c>
      <c r="J23" s="12">
        <v>29.097610156886343</v>
      </c>
      <c r="K23" s="9"/>
      <c r="L23" s="10"/>
      <c r="M23" s="11"/>
      <c r="N23" s="14"/>
      <c r="O23" s="9"/>
      <c r="P23" s="12">
        <f t="shared" ref="P23:P28" si="1">J23+L23+N23</f>
        <v>29.097610156886343</v>
      </c>
      <c r="Q23" s="9"/>
      <c r="R23" s="14">
        <v>0</v>
      </c>
      <c r="S23" s="49"/>
      <c r="T23" s="12">
        <v>29.097610156886343</v>
      </c>
      <c r="U23" s="14"/>
    </row>
    <row r="24" spans="2:21" ht="15" customHeight="1" x14ac:dyDescent="0.2">
      <c r="B24" s="49">
        <f>MAX(B$15:B23)+1</f>
        <v>8</v>
      </c>
      <c r="E24" s="55"/>
      <c r="F24" s="8" t="s">
        <v>30</v>
      </c>
      <c r="G24" s="55"/>
      <c r="H24" s="13" t="s">
        <v>31</v>
      </c>
      <c r="J24" s="14">
        <v>0</v>
      </c>
      <c r="K24" s="9"/>
      <c r="L24" s="10"/>
      <c r="M24" s="11"/>
      <c r="N24" s="14"/>
      <c r="O24" s="9"/>
      <c r="P24" s="14">
        <f t="shared" si="1"/>
        <v>0</v>
      </c>
      <c r="Q24" s="9"/>
      <c r="R24" s="14">
        <v>0.38691587178757547</v>
      </c>
      <c r="S24" s="56"/>
      <c r="T24" s="14">
        <v>0.38691587178757547</v>
      </c>
      <c r="U24" s="14"/>
    </row>
    <row r="25" spans="2:21" ht="15" customHeight="1" x14ac:dyDescent="0.2">
      <c r="B25" s="49">
        <f>MAX(B$15:B24)+1</f>
        <v>9</v>
      </c>
      <c r="E25" s="55"/>
      <c r="F25" s="8" t="s">
        <v>32</v>
      </c>
      <c r="G25" s="55"/>
      <c r="H25" s="13" t="s">
        <v>33</v>
      </c>
      <c r="J25" s="14">
        <v>58.436534479854757</v>
      </c>
      <c r="K25" s="9"/>
      <c r="L25" s="14">
        <v>4.0764511053924046</v>
      </c>
      <c r="M25" s="11"/>
      <c r="N25" s="14">
        <v>3.3338236074467438</v>
      </c>
      <c r="O25" s="9"/>
      <c r="P25" s="14">
        <f t="shared" si="1"/>
        <v>65.846809192693911</v>
      </c>
      <c r="Q25" s="9"/>
      <c r="R25" s="14">
        <v>1.0224830240947345</v>
      </c>
      <c r="S25" s="56"/>
      <c r="T25" s="14">
        <v>66.869292216788637</v>
      </c>
      <c r="U25" s="14"/>
    </row>
    <row r="26" spans="2:21" ht="15" customHeight="1" x14ac:dyDescent="0.2">
      <c r="B26" s="49">
        <f>MAX(B$15:B25)+1</f>
        <v>10</v>
      </c>
      <c r="F26" s="8" t="s">
        <v>34</v>
      </c>
      <c r="H26" s="13" t="s">
        <v>31</v>
      </c>
      <c r="J26" s="14">
        <v>-8.4873117045442995E-2</v>
      </c>
      <c r="K26" s="9"/>
      <c r="L26" s="10"/>
      <c r="M26" s="11"/>
      <c r="N26" s="14"/>
      <c r="O26" s="9"/>
      <c r="P26" s="14">
        <f t="shared" si="1"/>
        <v>-8.4873117045442995E-2</v>
      </c>
      <c r="Q26" s="9"/>
      <c r="R26" s="14">
        <v>1.710810734289034</v>
      </c>
      <c r="T26" s="14">
        <v>1.6259376172435909</v>
      </c>
      <c r="U26" s="14"/>
    </row>
    <row r="27" spans="2:21" ht="15" customHeight="1" x14ac:dyDescent="0.2">
      <c r="B27" s="49">
        <f>MAX(B$15:B26)+1</f>
        <v>11</v>
      </c>
      <c r="F27" s="8" t="s">
        <v>35</v>
      </c>
      <c r="G27" s="55"/>
      <c r="H27" s="13" t="s">
        <v>31</v>
      </c>
      <c r="J27" s="14">
        <v>-8.4873117045442995E-2</v>
      </c>
      <c r="K27" s="9"/>
      <c r="L27" s="10"/>
      <c r="M27" s="11"/>
      <c r="N27" s="14"/>
      <c r="O27" s="9"/>
      <c r="P27" s="14">
        <f t="shared" si="1"/>
        <v>-8.4873117045442995E-2</v>
      </c>
      <c r="Q27" s="9"/>
      <c r="R27" s="14">
        <v>4.3027162272948338</v>
      </c>
      <c r="S27" s="56"/>
      <c r="T27" s="14">
        <v>4.2178431102493912</v>
      </c>
      <c r="U27" s="14"/>
    </row>
    <row r="28" spans="2:21" ht="15" customHeight="1" x14ac:dyDescent="0.2">
      <c r="B28" s="49">
        <f>MAX(B$15:B27)+1</f>
        <v>12</v>
      </c>
      <c r="C28" s="51"/>
      <c r="E28" s="55"/>
      <c r="F28" s="8" t="s">
        <v>36</v>
      </c>
      <c r="G28" s="55"/>
      <c r="H28" s="13" t="s">
        <v>31</v>
      </c>
      <c r="J28" s="14">
        <v>0.14047670012902583</v>
      </c>
      <c r="K28" s="9"/>
      <c r="L28" s="10"/>
      <c r="M28" s="11"/>
      <c r="N28" s="14"/>
      <c r="O28" s="9"/>
      <c r="P28" s="14">
        <f t="shared" si="1"/>
        <v>0.14047670012902583</v>
      </c>
      <c r="Q28" s="9"/>
      <c r="R28" s="14">
        <v>14.261380567437262</v>
      </c>
      <c r="S28" s="56"/>
      <c r="T28" s="14">
        <v>14.401857267566289</v>
      </c>
      <c r="U28" s="14"/>
    </row>
    <row r="29" spans="2:21" ht="15" customHeight="1" x14ac:dyDescent="0.2">
      <c r="B29" s="49"/>
      <c r="C29" s="51"/>
      <c r="E29" s="55"/>
      <c r="J29" s="11"/>
      <c r="K29" s="9"/>
      <c r="L29" s="10"/>
      <c r="M29" s="11"/>
      <c r="N29" s="11"/>
      <c r="O29" s="9"/>
      <c r="P29" s="11"/>
      <c r="Q29" s="9"/>
      <c r="R29" s="11"/>
      <c r="T29" s="11"/>
      <c r="U29" s="11"/>
    </row>
    <row r="30" spans="2:21" ht="15" customHeight="1" x14ac:dyDescent="0.2">
      <c r="B30" s="49"/>
      <c r="C30" s="51"/>
      <c r="D30" s="2" t="s">
        <v>38</v>
      </c>
      <c r="E30" s="55"/>
      <c r="F30" s="55"/>
      <c r="G30" s="55"/>
      <c r="H30" s="55"/>
      <c r="J30" s="11"/>
      <c r="K30" s="9"/>
      <c r="L30" s="10"/>
      <c r="M30" s="11"/>
      <c r="N30" s="11"/>
      <c r="O30" s="9"/>
      <c r="P30" s="11"/>
      <c r="Q30" s="9"/>
      <c r="R30" s="11"/>
      <c r="S30" s="49"/>
      <c r="T30" s="11"/>
      <c r="U30" s="11"/>
    </row>
    <row r="31" spans="2:21" ht="15" customHeight="1" x14ac:dyDescent="0.2">
      <c r="B31" s="49">
        <f>MAX(B$15:B30)+1</f>
        <v>13</v>
      </c>
      <c r="E31" s="55"/>
      <c r="F31" s="8" t="s">
        <v>28</v>
      </c>
      <c r="G31" s="55"/>
      <c r="H31" s="13" t="s">
        <v>29</v>
      </c>
      <c r="J31" s="12">
        <v>500</v>
      </c>
      <c r="K31" s="9"/>
      <c r="L31" s="10"/>
      <c r="M31" s="11"/>
      <c r="N31" s="14"/>
      <c r="O31" s="9"/>
      <c r="P31" s="12">
        <f t="shared" ref="P31:P32" si="2">J31+L31+N31</f>
        <v>500</v>
      </c>
      <c r="Q31" s="9"/>
      <c r="R31" s="14">
        <v>0</v>
      </c>
      <c r="S31" s="56"/>
      <c r="T31" s="12">
        <v>500</v>
      </c>
      <c r="U31" s="14"/>
    </row>
    <row r="32" spans="2:21" ht="15" customHeight="1" x14ac:dyDescent="0.2">
      <c r="B32" s="49">
        <f>MAX(B$15:B31)+1</f>
        <v>14</v>
      </c>
      <c r="E32" s="55"/>
      <c r="F32" s="8" t="s">
        <v>30</v>
      </c>
      <c r="G32" s="55"/>
      <c r="H32" s="13" t="s">
        <v>31</v>
      </c>
      <c r="J32" s="14">
        <v>0</v>
      </c>
      <c r="K32" s="9"/>
      <c r="L32" s="10"/>
      <c r="M32" s="11"/>
      <c r="N32" s="14"/>
      <c r="O32" s="9"/>
      <c r="P32" s="14">
        <f t="shared" si="2"/>
        <v>0</v>
      </c>
      <c r="Q32" s="9"/>
      <c r="R32" s="14">
        <v>0.27047450594885231</v>
      </c>
      <c r="S32" s="56"/>
      <c r="T32" s="14">
        <v>0.27047450594885231</v>
      </c>
      <c r="U32" s="14"/>
    </row>
    <row r="33" spans="2:21" ht="15" customHeight="1" x14ac:dyDescent="0.2">
      <c r="B33" s="49">
        <f>MAX(B$15:B32)+1</f>
        <v>15</v>
      </c>
      <c r="C33" s="51"/>
      <c r="E33" s="55"/>
      <c r="F33" s="8" t="s">
        <v>39</v>
      </c>
      <c r="G33" s="55"/>
      <c r="H33" s="55"/>
      <c r="J33" s="11"/>
      <c r="K33" s="9"/>
      <c r="L33" s="10"/>
      <c r="M33" s="11"/>
      <c r="N33" s="11"/>
      <c r="O33" s="9"/>
      <c r="P33" s="11"/>
      <c r="Q33" s="9"/>
      <c r="R33" s="11"/>
      <c r="S33" s="56"/>
      <c r="T33" s="11"/>
      <c r="U33" s="11"/>
    </row>
    <row r="34" spans="2:21" ht="15" customHeight="1" x14ac:dyDescent="0.2">
      <c r="B34" s="49">
        <f>MAX(B$15:B33)+1</f>
        <v>16</v>
      </c>
      <c r="C34" s="51"/>
      <c r="E34" s="55"/>
      <c r="F34" s="16" t="s">
        <v>156</v>
      </c>
      <c r="G34" s="55"/>
      <c r="H34" s="13" t="s">
        <v>33</v>
      </c>
      <c r="J34" s="14">
        <v>50.905762942410576</v>
      </c>
      <c r="K34" s="9"/>
      <c r="L34" s="14">
        <v>7.3774835280201883</v>
      </c>
      <c r="M34" s="11"/>
      <c r="N34" s="14">
        <v>33.458545266023201</v>
      </c>
      <c r="O34" s="9"/>
      <c r="P34" s="14">
        <f t="shared" ref="P34:P38" si="3">J34+L34+N34</f>
        <v>91.741791736453962</v>
      </c>
      <c r="Q34" s="9"/>
      <c r="R34" s="14">
        <v>0.88878141564860702</v>
      </c>
      <c r="S34" s="56"/>
      <c r="T34" s="14">
        <v>92.630573152102571</v>
      </c>
      <c r="U34" s="14"/>
    </row>
    <row r="35" spans="2:21" ht="15" customHeight="1" x14ac:dyDescent="0.2">
      <c r="B35" s="49">
        <f>MAX(B$15:B34)+1</f>
        <v>17</v>
      </c>
      <c r="C35" s="51"/>
      <c r="E35" s="55"/>
      <c r="F35" s="16" t="s">
        <v>157</v>
      </c>
      <c r="G35" s="55"/>
      <c r="H35" s="13" t="s">
        <v>33</v>
      </c>
      <c r="J35" s="14">
        <v>34.381652824161627</v>
      </c>
      <c r="K35" s="9"/>
      <c r="L35" s="14">
        <v>4.9827379596159727</v>
      </c>
      <c r="M35" s="11"/>
      <c r="N35" s="14">
        <v>33.458545266023201</v>
      </c>
      <c r="O35" s="9"/>
      <c r="P35" s="14">
        <f t="shared" si="3"/>
        <v>72.822936049800802</v>
      </c>
      <c r="Q35" s="9"/>
      <c r="R35" s="14">
        <v>0.8887814156486068</v>
      </c>
      <c r="S35" s="56"/>
      <c r="T35" s="14">
        <v>73.711717465449411</v>
      </c>
      <c r="U35" s="14"/>
    </row>
    <row r="36" spans="2:21" ht="15" customHeight="1" x14ac:dyDescent="0.2">
      <c r="B36" s="49">
        <f>MAX(B$15:B35)+1</f>
        <v>18</v>
      </c>
      <c r="C36" s="51"/>
      <c r="E36" s="55"/>
      <c r="F36" s="8" t="s">
        <v>34</v>
      </c>
      <c r="G36" s="55"/>
      <c r="H36" s="13" t="s">
        <v>31</v>
      </c>
      <c r="J36" s="14">
        <v>-4.0579525093965632E-2</v>
      </c>
      <c r="K36" s="9"/>
      <c r="L36" s="10"/>
      <c r="M36" s="11"/>
      <c r="N36" s="14"/>
      <c r="O36" s="9"/>
      <c r="P36" s="14">
        <f t="shared" si="3"/>
        <v>-4.0579525093965632E-2</v>
      </c>
      <c r="Q36" s="9"/>
      <c r="R36" s="14">
        <v>0.84842300526821213</v>
      </c>
      <c r="S36" s="56"/>
      <c r="T36" s="14">
        <v>0.80784348017424645</v>
      </c>
      <c r="U36" s="14"/>
    </row>
    <row r="37" spans="2:21" ht="15" customHeight="1" x14ac:dyDescent="0.2">
      <c r="B37" s="49">
        <f>MAX(B$15:B36)+1</f>
        <v>19</v>
      </c>
      <c r="C37" s="51"/>
      <c r="E37" s="55"/>
      <c r="F37" s="8" t="s">
        <v>35</v>
      </c>
      <c r="G37" s="55"/>
      <c r="H37" s="13" t="s">
        <v>31</v>
      </c>
      <c r="J37" s="14">
        <v>-4.0579525093965632E-2</v>
      </c>
      <c r="K37" s="9"/>
      <c r="L37" s="10"/>
      <c r="M37" s="11"/>
      <c r="N37" s="14"/>
      <c r="O37" s="9"/>
      <c r="P37" s="14">
        <f t="shared" si="3"/>
        <v>-4.0579525093965632E-2</v>
      </c>
      <c r="Q37" s="9"/>
      <c r="R37" s="14">
        <v>3.4403284982740114</v>
      </c>
      <c r="S37" s="56"/>
      <c r="T37" s="14">
        <v>3.3997489731800457</v>
      </c>
      <c r="U37" s="14"/>
    </row>
    <row r="38" spans="2:21" ht="15" customHeight="1" x14ac:dyDescent="0.2">
      <c r="B38" s="49">
        <f>MAX(B$15:B37)+1</f>
        <v>20</v>
      </c>
      <c r="C38" s="51"/>
      <c r="E38" s="55"/>
      <c r="F38" s="8" t="s">
        <v>36</v>
      </c>
      <c r="G38" s="55"/>
      <c r="H38" s="13" t="s">
        <v>31</v>
      </c>
      <c r="J38" s="14">
        <v>0.14047670012902583</v>
      </c>
      <c r="K38" s="9"/>
      <c r="L38" s="10"/>
      <c r="M38" s="11"/>
      <c r="N38" s="14"/>
      <c r="O38" s="9"/>
      <c r="P38" s="14">
        <f t="shared" si="3"/>
        <v>0.14047670012902583</v>
      </c>
      <c r="Q38" s="9"/>
      <c r="R38" s="14">
        <v>14.261380567437262</v>
      </c>
      <c r="T38" s="14">
        <v>14.401857267566289</v>
      </c>
      <c r="U38" s="14"/>
    </row>
    <row r="39" spans="2:21" ht="15" customHeight="1" x14ac:dyDescent="0.2">
      <c r="B39" s="49"/>
      <c r="C39" s="51"/>
      <c r="J39" s="9"/>
      <c r="K39" s="9"/>
      <c r="M39" s="9"/>
      <c r="N39" s="9"/>
      <c r="O39" s="9"/>
      <c r="P39" s="9"/>
      <c r="Q39" s="9"/>
      <c r="R39" s="9"/>
      <c r="T39" s="9"/>
      <c r="U39" s="9"/>
    </row>
    <row r="40" spans="2:21" ht="15" customHeight="1" x14ac:dyDescent="0.2">
      <c r="B40" s="49"/>
      <c r="C40" s="51"/>
      <c r="D40" s="2" t="s">
        <v>40</v>
      </c>
      <c r="E40" s="55"/>
      <c r="F40" s="55"/>
      <c r="G40" s="55"/>
      <c r="H40" s="55"/>
      <c r="J40" s="9"/>
      <c r="K40" s="9"/>
      <c r="M40" s="9"/>
      <c r="N40" s="9"/>
      <c r="O40" s="9"/>
      <c r="P40" s="9"/>
      <c r="Q40" s="9"/>
      <c r="R40" s="9"/>
      <c r="T40" s="9"/>
      <c r="U40" s="9"/>
    </row>
    <row r="41" spans="2:21" ht="15" customHeight="1" x14ac:dyDescent="0.2">
      <c r="B41" s="49">
        <f>MAX(B$15:B40)+1</f>
        <v>21</v>
      </c>
      <c r="C41" s="51"/>
      <c r="E41" s="55"/>
      <c r="F41" s="8" t="s">
        <v>28</v>
      </c>
      <c r="G41" s="55"/>
      <c r="H41" s="13" t="s">
        <v>29</v>
      </c>
      <c r="J41" s="12">
        <v>3000</v>
      </c>
      <c r="K41" s="9"/>
      <c r="M41" s="9"/>
      <c r="N41" s="12"/>
      <c r="O41" s="9"/>
      <c r="P41" s="12">
        <f>J41+L41+N41</f>
        <v>3000</v>
      </c>
      <c r="Q41" s="9"/>
      <c r="R41" s="17">
        <v>0</v>
      </c>
      <c r="T41" s="12">
        <v>3000</v>
      </c>
      <c r="U41" s="12"/>
    </row>
    <row r="42" spans="2:21" ht="15" customHeight="1" x14ac:dyDescent="0.2">
      <c r="B42" s="49"/>
      <c r="C42" s="51"/>
      <c r="E42" s="55"/>
      <c r="F42" s="8" t="s">
        <v>41</v>
      </c>
      <c r="G42" s="55"/>
      <c r="H42" s="55"/>
      <c r="J42" s="9"/>
      <c r="K42" s="9"/>
      <c r="M42" s="9"/>
      <c r="N42" s="9"/>
      <c r="O42" s="9"/>
      <c r="P42" s="9"/>
      <c r="Q42" s="9"/>
      <c r="R42" s="9"/>
      <c r="T42" s="9"/>
      <c r="U42" s="9"/>
    </row>
    <row r="43" spans="2:21" ht="15" customHeight="1" x14ac:dyDescent="0.2">
      <c r="B43" s="49">
        <f>MAX(B$15:B42)+1</f>
        <v>22</v>
      </c>
      <c r="C43" s="51"/>
      <c r="E43" s="55"/>
      <c r="F43" s="16" t="s">
        <v>42</v>
      </c>
      <c r="G43" s="55"/>
      <c r="H43" s="13" t="s">
        <v>31</v>
      </c>
      <c r="J43" s="17">
        <v>0</v>
      </c>
      <c r="K43" s="9"/>
      <c r="M43" s="9"/>
      <c r="N43" s="57"/>
      <c r="O43" s="9"/>
      <c r="P43" s="17">
        <f>J43+L43+N43</f>
        <v>0</v>
      </c>
      <c r="Q43" s="9"/>
      <c r="R43" s="17">
        <v>0</v>
      </c>
      <c r="T43" s="17">
        <v>0</v>
      </c>
      <c r="U43" s="17"/>
    </row>
    <row r="44" spans="2:21" ht="15" customHeight="1" x14ac:dyDescent="0.2">
      <c r="B44" s="49">
        <f>MAX(B$15:B43)+1</f>
        <v>23</v>
      </c>
      <c r="C44" s="51"/>
      <c r="E44" s="55"/>
      <c r="F44" s="16" t="s">
        <v>43</v>
      </c>
      <c r="G44" s="55"/>
      <c r="H44" s="13" t="s">
        <v>44</v>
      </c>
      <c r="J44" s="18">
        <v>0</v>
      </c>
      <c r="K44" s="9"/>
      <c r="M44" s="9"/>
      <c r="N44" s="9"/>
      <c r="O44" s="9"/>
      <c r="P44" s="17">
        <f>J44+L44+N44</f>
        <v>0</v>
      </c>
      <c r="Q44" s="9"/>
      <c r="R44" s="19">
        <f>T44</f>
        <v>7.5405421073934178E-3</v>
      </c>
      <c r="T44" s="19">
        <v>7.5405421073934178E-3</v>
      </c>
      <c r="U44" s="19"/>
    </row>
    <row r="45" spans="2:21" ht="15" customHeight="1" x14ac:dyDescent="0.2">
      <c r="B45" s="49">
        <f>MAX(B$15:B44)+1</f>
        <v>24</v>
      </c>
      <c r="E45" s="55"/>
      <c r="F45" s="16" t="s">
        <v>45</v>
      </c>
      <c r="G45" s="55"/>
      <c r="H45" s="55"/>
      <c r="J45" s="9"/>
      <c r="K45" s="9"/>
      <c r="M45" s="9"/>
      <c r="N45" s="9"/>
      <c r="O45" s="9"/>
      <c r="P45" s="9"/>
      <c r="Q45" s="9"/>
      <c r="R45" s="9"/>
      <c r="T45" s="9"/>
      <c r="U45" s="9"/>
    </row>
    <row r="46" spans="2:21" ht="15" customHeight="1" x14ac:dyDescent="0.2">
      <c r="B46" s="49">
        <f>MAX(B$15:B45)+1</f>
        <v>25</v>
      </c>
      <c r="C46" s="51"/>
      <c r="E46" s="55"/>
      <c r="F46" s="20" t="s">
        <v>158</v>
      </c>
      <c r="G46" s="55"/>
      <c r="H46" s="13" t="s">
        <v>33</v>
      </c>
      <c r="J46" s="14">
        <v>48.681799317970274</v>
      </c>
      <c r="K46" s="11"/>
      <c r="L46" s="14">
        <v>3.619760633559054</v>
      </c>
      <c r="M46" s="11"/>
      <c r="N46" s="14"/>
      <c r="O46" s="11"/>
      <c r="P46" s="14">
        <f>J46+L46+N46</f>
        <v>52.301559951529327</v>
      </c>
      <c r="Q46" s="11"/>
      <c r="R46" s="14">
        <v>0.40619367382999094</v>
      </c>
      <c r="S46" s="10"/>
      <c r="T46" s="14">
        <v>52.707753625359317</v>
      </c>
      <c r="U46" s="14"/>
    </row>
    <row r="47" spans="2:21" ht="15" customHeight="1" x14ac:dyDescent="0.2">
      <c r="B47" s="49">
        <f>MAX(B$15:B46)+1</f>
        <v>26</v>
      </c>
      <c r="C47" s="51"/>
      <c r="E47" s="55"/>
      <c r="F47" s="20" t="s">
        <v>159</v>
      </c>
      <c r="G47" s="55"/>
      <c r="H47" s="13" t="s">
        <v>33</v>
      </c>
      <c r="J47" s="14">
        <v>27.616718540658024</v>
      </c>
      <c r="K47" s="11"/>
      <c r="L47" s="14">
        <v>2.0664164144708246</v>
      </c>
      <c r="M47" s="11"/>
      <c r="N47" s="14"/>
      <c r="O47" s="11"/>
      <c r="P47" s="14">
        <f>J47+L47+N47</f>
        <v>29.68313495512885</v>
      </c>
      <c r="Q47" s="11"/>
      <c r="R47" s="14">
        <v>0.40619367382999105</v>
      </c>
      <c r="S47" s="10"/>
      <c r="T47" s="14">
        <v>30.089328628958842</v>
      </c>
      <c r="U47" s="14"/>
    </row>
    <row r="48" spans="2:21" ht="15" customHeight="1" x14ac:dyDescent="0.2">
      <c r="B48" s="49">
        <f>MAX(B$15:B47)+1</f>
        <v>27</v>
      </c>
      <c r="C48" s="51"/>
      <c r="E48" s="55"/>
      <c r="F48" s="20" t="s">
        <v>160</v>
      </c>
      <c r="G48" s="55"/>
      <c r="H48" s="13" t="s">
        <v>33</v>
      </c>
      <c r="J48" s="14">
        <v>18.231085764414431</v>
      </c>
      <c r="K48" s="11"/>
      <c r="L48" s="14">
        <v>1.3743175533468197</v>
      </c>
      <c r="M48" s="11"/>
      <c r="N48" s="14"/>
      <c r="O48" s="11"/>
      <c r="P48" s="14">
        <f t="shared" ref="P48:P51" si="4">J48+L48+N48</f>
        <v>19.605403317761251</v>
      </c>
      <c r="Q48" s="11"/>
      <c r="R48" s="14">
        <v>0.40619367382999094</v>
      </c>
      <c r="S48" s="10"/>
      <c r="T48" s="14">
        <v>20.01159699159124</v>
      </c>
      <c r="U48" s="14"/>
    </row>
    <row r="49" spans="2:21" ht="15" customHeight="1" x14ac:dyDescent="0.2">
      <c r="B49" s="49">
        <f>MAX(B$15:B48)+1</f>
        <v>28</v>
      </c>
      <c r="C49" s="51"/>
      <c r="E49" s="55"/>
      <c r="F49" s="16" t="s">
        <v>46</v>
      </c>
      <c r="G49" s="55"/>
      <c r="H49" s="13" t="s">
        <v>33</v>
      </c>
      <c r="J49" s="14">
        <v>0.93265759064555842</v>
      </c>
      <c r="K49" s="11"/>
      <c r="L49" s="10"/>
      <c r="M49" s="11"/>
      <c r="N49" s="14"/>
      <c r="O49" s="11"/>
      <c r="P49" s="14">
        <f t="shared" si="4"/>
        <v>0.93265759064555842</v>
      </c>
      <c r="Q49" s="11"/>
      <c r="R49" s="14">
        <v>2.1957561007985987E-2</v>
      </c>
      <c r="S49" s="10"/>
      <c r="T49" s="14">
        <v>0.95461515165354438</v>
      </c>
      <c r="U49" s="14"/>
    </row>
    <row r="50" spans="2:21" ht="15" customHeight="1" x14ac:dyDescent="0.2">
      <c r="B50" s="49">
        <f>MAX(B$15:B49)+1</f>
        <v>29</v>
      </c>
      <c r="C50" s="51"/>
      <c r="E50" s="55"/>
      <c r="F50" s="8" t="s">
        <v>47</v>
      </c>
      <c r="G50" s="55"/>
      <c r="H50" s="13" t="s">
        <v>31</v>
      </c>
      <c r="J50" s="14">
        <v>3.0662715308895069E-2</v>
      </c>
      <c r="K50" s="11"/>
      <c r="L50" s="10"/>
      <c r="M50" s="11"/>
      <c r="N50" s="14"/>
      <c r="O50" s="11"/>
      <c r="P50" s="14">
        <f t="shared" si="4"/>
        <v>3.0662715308895069E-2</v>
      </c>
      <c r="Q50" s="11"/>
      <c r="R50" s="14">
        <v>7.2189241670090915E-4</v>
      </c>
      <c r="S50" s="10"/>
      <c r="T50" s="14">
        <v>3.1384607725595981E-2</v>
      </c>
      <c r="U50" s="14"/>
    </row>
    <row r="51" spans="2:21" ht="15" customHeight="1" x14ac:dyDescent="0.2">
      <c r="B51" s="49">
        <f>MAX(B$15:B50)+1</f>
        <v>30</v>
      </c>
      <c r="C51" s="51"/>
      <c r="E51" s="55"/>
      <c r="F51" s="8" t="s">
        <v>48</v>
      </c>
      <c r="G51" s="55"/>
      <c r="H51" s="13" t="s">
        <v>31</v>
      </c>
      <c r="J51" s="14">
        <v>-7.607578424264673E-2</v>
      </c>
      <c r="K51" s="11"/>
      <c r="L51" s="10"/>
      <c r="M51" s="11"/>
      <c r="N51" s="14"/>
      <c r="O51" s="11"/>
      <c r="P51" s="14">
        <f t="shared" si="4"/>
        <v>-7.607578424264673E-2</v>
      </c>
      <c r="Q51" s="11"/>
      <c r="R51" s="14">
        <v>0.48273698638919493</v>
      </c>
      <c r="S51" s="10"/>
      <c r="T51" s="14">
        <v>0.40666120214654822</v>
      </c>
      <c r="U51" s="14"/>
    </row>
    <row r="52" spans="2:21" ht="15" customHeight="1" x14ac:dyDescent="0.2">
      <c r="E52" s="55"/>
      <c r="J52" s="9"/>
      <c r="K52" s="9"/>
      <c r="M52" s="9"/>
      <c r="N52" s="9"/>
      <c r="O52" s="9"/>
      <c r="P52" s="9"/>
      <c r="Q52" s="9"/>
      <c r="R52" s="9"/>
      <c r="T52" s="9"/>
      <c r="U52" s="9"/>
    </row>
    <row r="53" spans="2:21" ht="15" customHeight="1" x14ac:dyDescent="0.2">
      <c r="B53" s="49">
        <f>MAX(B$15:B52)+1</f>
        <v>31</v>
      </c>
      <c r="E53" s="55"/>
      <c r="F53" s="21" t="s">
        <v>49</v>
      </c>
      <c r="G53" s="55"/>
      <c r="H53" s="55"/>
      <c r="J53" s="9"/>
      <c r="K53" s="9"/>
      <c r="M53" s="9"/>
      <c r="N53" s="9"/>
      <c r="O53" s="9"/>
      <c r="P53" s="9"/>
      <c r="Q53" s="9"/>
      <c r="R53" s="9"/>
      <c r="T53" s="9"/>
      <c r="U53" s="9"/>
    </row>
    <row r="54" spans="2:21" ht="15" customHeight="1" x14ac:dyDescent="0.2">
      <c r="B54" s="49">
        <f>MAX(B$15:B53)+1</f>
        <v>32</v>
      </c>
      <c r="E54" s="55"/>
      <c r="F54" s="16" t="s">
        <v>50</v>
      </c>
      <c r="G54" s="55"/>
      <c r="H54" s="13" t="s">
        <v>51</v>
      </c>
      <c r="J54" s="24">
        <v>1.38064899247494E-2</v>
      </c>
      <c r="K54" s="22"/>
      <c r="L54" s="23"/>
      <c r="M54" s="22"/>
      <c r="N54" s="24"/>
      <c r="O54" s="22"/>
      <c r="P54" s="24">
        <f>J54+L54+N54</f>
        <v>1.38064899247494E-2</v>
      </c>
      <c r="Q54" s="22"/>
      <c r="R54" s="24">
        <v>1.1422163447849523E-3</v>
      </c>
      <c r="S54" s="23"/>
      <c r="T54" s="24">
        <v>1.4948706269534352E-2</v>
      </c>
      <c r="U54" s="24"/>
    </row>
    <row r="55" spans="2:21" ht="15" customHeight="1" x14ac:dyDescent="0.2">
      <c r="B55" s="49"/>
      <c r="C55" s="51"/>
      <c r="E55" s="55"/>
      <c r="F55" s="16" t="s">
        <v>52</v>
      </c>
      <c r="G55" s="55"/>
      <c r="H55" s="55"/>
      <c r="J55" s="22"/>
      <c r="K55" s="22"/>
      <c r="L55" s="23"/>
      <c r="M55" s="22"/>
      <c r="N55" s="22"/>
      <c r="O55" s="22"/>
      <c r="P55" s="22"/>
      <c r="Q55" s="22"/>
      <c r="R55" s="22"/>
      <c r="S55" s="23"/>
      <c r="T55" s="22"/>
      <c r="U55" s="22"/>
    </row>
    <row r="56" spans="2:21" ht="15" customHeight="1" x14ac:dyDescent="0.2">
      <c r="B56" s="49">
        <f>MAX(B$15:B55)+1</f>
        <v>33</v>
      </c>
      <c r="C56" s="51"/>
      <c r="E56" s="55"/>
      <c r="F56" s="20" t="s">
        <v>53</v>
      </c>
      <c r="G56" s="55"/>
      <c r="H56" s="13" t="s">
        <v>51</v>
      </c>
      <c r="J56" s="24">
        <v>1.7467848788297788</v>
      </c>
      <c r="K56" s="22"/>
      <c r="L56" s="23"/>
      <c r="M56" s="22"/>
      <c r="N56" s="24"/>
      <c r="O56" s="22"/>
      <c r="P56" s="24">
        <f t="shared" ref="P56:P57" si="5">J56+L56+N56</f>
        <v>1.7467848788297788</v>
      </c>
      <c r="Q56" s="22"/>
      <c r="R56" s="24">
        <v>0.82652577684062711</v>
      </c>
      <c r="S56" s="23"/>
      <c r="T56" s="24">
        <v>2.5733106556704062</v>
      </c>
      <c r="U56" s="24"/>
    </row>
    <row r="57" spans="2:21" ht="15" customHeight="1" x14ac:dyDescent="0.2">
      <c r="B57" s="49">
        <f>MAX(B$15:B56)+1</f>
        <v>34</v>
      </c>
      <c r="C57" s="51"/>
      <c r="E57" s="55"/>
      <c r="F57" s="20" t="s">
        <v>54</v>
      </c>
      <c r="G57" s="55"/>
      <c r="H57" s="13" t="s">
        <v>51</v>
      </c>
      <c r="J57" s="24">
        <v>1.5684968388370619</v>
      </c>
      <c r="K57" s="22"/>
      <c r="L57" s="23"/>
      <c r="M57" s="22"/>
      <c r="N57" s="24"/>
      <c r="O57" s="22"/>
      <c r="P57" s="24">
        <f t="shared" si="5"/>
        <v>1.5684968388370619</v>
      </c>
      <c r="Q57" s="22"/>
      <c r="R57" s="24">
        <v>0.82652577684062711</v>
      </c>
      <c r="S57" s="23"/>
      <c r="T57" s="24">
        <v>2.3950226156776893</v>
      </c>
      <c r="U57" s="24"/>
    </row>
    <row r="58" spans="2:21" ht="15" customHeight="1" x14ac:dyDescent="0.2">
      <c r="B58" s="49">
        <f>MAX(B$15:B57)+1</f>
        <v>35</v>
      </c>
      <c r="C58" s="51"/>
      <c r="E58" s="55"/>
      <c r="F58" s="20" t="s">
        <v>55</v>
      </c>
      <c r="G58" s="55"/>
      <c r="H58" s="13" t="s">
        <v>51</v>
      </c>
      <c r="J58" s="24">
        <v>1.5684968388370619</v>
      </c>
      <c r="K58" s="22"/>
      <c r="L58" s="23"/>
      <c r="M58" s="22"/>
      <c r="N58" s="24"/>
      <c r="O58" s="22"/>
      <c r="P58" s="24">
        <f>J58+L58+N58</f>
        <v>1.5684968388370619</v>
      </c>
      <c r="Q58" s="22"/>
      <c r="R58" s="24">
        <v>0.82652577684062711</v>
      </c>
      <c r="S58" s="23"/>
      <c r="T58" s="24">
        <v>2.3950226156776893</v>
      </c>
      <c r="U58" s="24"/>
    </row>
    <row r="59" spans="2:21" ht="15" customHeight="1" x14ac:dyDescent="0.2">
      <c r="B59" s="49">
        <f>MAX(B$15:B58)+1</f>
        <v>36</v>
      </c>
      <c r="C59" s="51"/>
      <c r="E59" s="55"/>
      <c r="F59" s="16" t="s">
        <v>56</v>
      </c>
      <c r="G59" s="55"/>
      <c r="H59" s="13" t="s">
        <v>57</v>
      </c>
      <c r="J59" s="24">
        <v>0</v>
      </c>
      <c r="K59" s="22"/>
      <c r="L59" s="23"/>
      <c r="M59" s="22"/>
      <c r="N59" s="24"/>
      <c r="O59" s="22"/>
      <c r="P59" s="24">
        <f>J59+L59+N59</f>
        <v>0</v>
      </c>
      <c r="Q59" s="22"/>
      <c r="R59" s="24">
        <v>0</v>
      </c>
      <c r="S59" s="23"/>
      <c r="T59" s="24">
        <v>0</v>
      </c>
      <c r="U59" s="24"/>
    </row>
    <row r="60" spans="2:21" ht="15" customHeight="1" x14ac:dyDescent="0.2">
      <c r="B60" s="49">
        <f>MAX(B$15:B59)+1</f>
        <v>37</v>
      </c>
      <c r="C60" s="51"/>
      <c r="E60" s="55"/>
      <c r="F60" s="16" t="s">
        <v>58</v>
      </c>
      <c r="G60" s="55"/>
      <c r="H60" s="13" t="s">
        <v>44</v>
      </c>
      <c r="J60" s="17">
        <v>0</v>
      </c>
      <c r="K60" s="25"/>
      <c r="M60" s="25"/>
      <c r="N60" s="31"/>
      <c r="O60" s="25"/>
      <c r="P60" s="24">
        <f>J60+L60+N60</f>
        <v>0</v>
      </c>
      <c r="Q60" s="25"/>
      <c r="R60" s="19">
        <f>T60</f>
        <v>7.9936318892803795E-3</v>
      </c>
      <c r="T60" s="19">
        <v>7.9936318892803795E-3</v>
      </c>
      <c r="U60" s="19"/>
    </row>
    <row r="61" spans="2:21" ht="15" customHeight="1" x14ac:dyDescent="0.2">
      <c r="B61" s="49"/>
      <c r="C61" s="51"/>
      <c r="E61" s="55"/>
      <c r="J61" s="9"/>
      <c r="K61" s="9"/>
      <c r="M61" s="9"/>
      <c r="N61" s="9"/>
      <c r="O61" s="9"/>
      <c r="P61" s="9"/>
      <c r="Q61" s="9"/>
      <c r="R61" s="9"/>
      <c r="T61" s="9"/>
      <c r="U61" s="9"/>
    </row>
    <row r="62" spans="2:21" ht="15" customHeight="1" x14ac:dyDescent="0.2">
      <c r="B62" s="49"/>
      <c r="C62" s="51"/>
      <c r="D62" s="2" t="s">
        <v>59</v>
      </c>
      <c r="E62" s="55"/>
      <c r="F62" s="55"/>
      <c r="G62" s="55"/>
      <c r="H62" s="55"/>
      <c r="J62" s="9"/>
      <c r="K62" s="9"/>
      <c r="M62" s="9"/>
      <c r="N62" s="9"/>
      <c r="O62" s="9"/>
      <c r="P62" s="9"/>
      <c r="Q62" s="9"/>
      <c r="R62" s="9"/>
      <c r="T62" s="9"/>
      <c r="U62" s="9"/>
    </row>
    <row r="63" spans="2:21" ht="15" customHeight="1" x14ac:dyDescent="0.2">
      <c r="B63" s="49">
        <f>MAX(B$15:B62)+1</f>
        <v>38</v>
      </c>
      <c r="C63" s="51"/>
      <c r="E63" s="55"/>
      <c r="F63" s="8" t="s">
        <v>28</v>
      </c>
      <c r="G63" s="55"/>
      <c r="H63" s="13" t="s">
        <v>29</v>
      </c>
      <c r="J63" s="12">
        <v>1500</v>
      </c>
      <c r="K63" s="9"/>
      <c r="M63" s="9"/>
      <c r="N63" s="12"/>
      <c r="O63" s="9"/>
      <c r="P63" s="12">
        <f>J63+L63+N63</f>
        <v>1500</v>
      </c>
      <c r="Q63" s="9"/>
      <c r="R63" s="17">
        <v>0</v>
      </c>
      <c r="T63" s="12">
        <v>1500</v>
      </c>
      <c r="U63" s="12"/>
    </row>
    <row r="64" spans="2:21" ht="15" customHeight="1" x14ac:dyDescent="0.2">
      <c r="B64" s="49">
        <f>MAX(B$15:B63)+1</f>
        <v>39</v>
      </c>
      <c r="C64" s="51"/>
      <c r="E64" s="55"/>
      <c r="F64" s="8" t="s">
        <v>60</v>
      </c>
      <c r="G64" s="55"/>
      <c r="H64" s="13" t="s">
        <v>31</v>
      </c>
      <c r="J64" s="14">
        <v>0</v>
      </c>
      <c r="K64" s="11"/>
      <c r="L64" s="10"/>
      <c r="M64" s="11"/>
      <c r="N64" s="14"/>
      <c r="O64" s="11"/>
      <c r="P64" s="14">
        <f>J64+L64+N64</f>
        <v>0</v>
      </c>
      <c r="Q64" s="11"/>
      <c r="R64" s="14">
        <v>6.6846298017213632E-2</v>
      </c>
      <c r="S64" s="10"/>
      <c r="T64" s="14">
        <v>6.6846298017213632E-2</v>
      </c>
      <c r="U64" s="14"/>
    </row>
    <row r="65" spans="2:21" ht="15" customHeight="1" x14ac:dyDescent="0.2">
      <c r="B65" s="49"/>
      <c r="C65" s="51"/>
      <c r="E65" s="55"/>
      <c r="F65" s="8" t="s">
        <v>45</v>
      </c>
      <c r="G65" s="55"/>
      <c r="H65" s="55"/>
      <c r="J65" s="11"/>
      <c r="K65" s="11"/>
      <c r="L65" s="10"/>
      <c r="M65" s="11"/>
      <c r="N65" s="11"/>
      <c r="O65" s="11"/>
      <c r="P65" s="11"/>
      <c r="Q65" s="11"/>
      <c r="R65" s="11"/>
      <c r="S65" s="10"/>
      <c r="T65" s="11"/>
      <c r="U65" s="11"/>
    </row>
    <row r="66" spans="2:21" ht="15" customHeight="1" x14ac:dyDescent="0.2">
      <c r="B66" s="49">
        <f>MAX(B$15:B65)+1</f>
        <v>40</v>
      </c>
      <c r="E66" s="55"/>
      <c r="F66" s="16" t="s">
        <v>158</v>
      </c>
      <c r="G66" s="55"/>
      <c r="H66" s="13" t="s">
        <v>33</v>
      </c>
      <c r="J66" s="14">
        <v>21.204083210256904</v>
      </c>
      <c r="K66" s="11"/>
      <c r="L66" s="14">
        <v>4.2849036078202172</v>
      </c>
      <c r="M66" s="11"/>
      <c r="N66" s="14"/>
      <c r="O66" s="11"/>
      <c r="P66" s="14">
        <f t="shared" ref="P66:P67" si="6">J66+L66+N66</f>
        <v>25.488986818077123</v>
      </c>
      <c r="Q66" s="11"/>
      <c r="R66" s="14">
        <v>0.39069955907538678</v>
      </c>
      <c r="S66" s="10"/>
      <c r="T66" s="14">
        <v>25.879686377152506</v>
      </c>
      <c r="U66" s="14"/>
    </row>
    <row r="67" spans="2:21" ht="15" customHeight="1" x14ac:dyDescent="0.2">
      <c r="B67" s="49">
        <f>MAX(B$15:B66)+1</f>
        <v>41</v>
      </c>
      <c r="E67" s="55"/>
      <c r="F67" s="16" t="s">
        <v>161</v>
      </c>
      <c r="G67" s="55"/>
      <c r="H67" s="13" t="s">
        <v>33</v>
      </c>
      <c r="J67" s="14">
        <v>10.613625797239074</v>
      </c>
      <c r="K67" s="11"/>
      <c r="L67" s="14">
        <v>2.1447927278763235</v>
      </c>
      <c r="M67" s="11"/>
      <c r="N67" s="14"/>
      <c r="O67" s="11"/>
      <c r="P67" s="14">
        <f t="shared" si="6"/>
        <v>12.758418525115397</v>
      </c>
      <c r="Q67" s="11"/>
      <c r="R67" s="14">
        <v>0.39069955907538678</v>
      </c>
      <c r="S67" s="10"/>
      <c r="T67" s="14">
        <v>13.149118084190784</v>
      </c>
      <c r="U67" s="14"/>
    </row>
    <row r="68" spans="2:21" ht="15" customHeight="1" x14ac:dyDescent="0.2">
      <c r="B68" s="49">
        <f>MAX(B$15:B67)+1</f>
        <v>42</v>
      </c>
      <c r="E68" s="55"/>
      <c r="F68" s="8" t="s">
        <v>46</v>
      </c>
      <c r="G68" s="55"/>
      <c r="H68" s="13" t="s">
        <v>33</v>
      </c>
      <c r="J68" s="14">
        <v>0.8793601528192202</v>
      </c>
      <c r="K68" s="11"/>
      <c r="L68" s="10"/>
      <c r="M68" s="11"/>
      <c r="N68" s="14"/>
      <c r="O68" s="11"/>
      <c r="P68" s="14">
        <f>J68+L68+N68</f>
        <v>0.8793601528192202</v>
      </c>
      <c r="Q68" s="11"/>
      <c r="R68" s="14">
        <v>0</v>
      </c>
      <c r="S68" s="10"/>
      <c r="T68" s="14">
        <v>0.8793601528192202</v>
      </c>
      <c r="U68" s="14"/>
    </row>
    <row r="69" spans="2:21" ht="15" customHeight="1" x14ac:dyDescent="0.2">
      <c r="B69" s="49">
        <f>MAX(B$15:B68)+1</f>
        <v>43</v>
      </c>
      <c r="E69" s="55"/>
      <c r="F69" s="8" t="s">
        <v>47</v>
      </c>
      <c r="G69" s="55"/>
      <c r="H69" s="13" t="s">
        <v>31</v>
      </c>
      <c r="J69" s="14">
        <v>2.89104707776182E-2</v>
      </c>
      <c r="K69" s="11"/>
      <c r="L69" s="10"/>
      <c r="M69" s="11"/>
      <c r="N69" s="14"/>
      <c r="O69" s="11"/>
      <c r="P69" s="14">
        <f>J69+L69+N69</f>
        <v>2.89104707776182E-2</v>
      </c>
      <c r="Q69" s="11"/>
      <c r="R69" s="14">
        <v>6.6846298017213632E-2</v>
      </c>
      <c r="S69" s="10"/>
      <c r="T69" s="14">
        <v>9.5756768794831831E-2</v>
      </c>
      <c r="U69" s="14"/>
    </row>
    <row r="70" spans="2:21" ht="15" customHeight="1" x14ac:dyDescent="0.2">
      <c r="B70" s="49">
        <f>MAX(B$15:B69)+1</f>
        <v>44</v>
      </c>
      <c r="E70" s="55"/>
      <c r="F70" s="8" t="s">
        <v>61</v>
      </c>
      <c r="G70" s="55"/>
      <c r="H70" s="13" t="s">
        <v>33</v>
      </c>
      <c r="J70" s="14">
        <v>10.251422019378879</v>
      </c>
      <c r="K70" s="11"/>
      <c r="L70" s="10"/>
      <c r="M70" s="11"/>
      <c r="N70" s="14"/>
      <c r="O70" s="11"/>
      <c r="P70" s="14">
        <f>J70+L70+N70</f>
        <v>10.251422019378879</v>
      </c>
      <c r="Q70" s="11"/>
      <c r="R70" s="14">
        <v>0.3110534357642295</v>
      </c>
      <c r="S70" s="10"/>
      <c r="T70" s="14">
        <v>10.562475455143108</v>
      </c>
      <c r="U70" s="14"/>
    </row>
    <row r="71" spans="2:21" ht="15" customHeight="1" x14ac:dyDescent="0.2">
      <c r="B71" s="49">
        <f>MAX(B$15:B70)+1</f>
        <v>45</v>
      </c>
      <c r="E71" s="55"/>
      <c r="F71" s="8" t="s">
        <v>62</v>
      </c>
      <c r="G71" s="55"/>
      <c r="H71" s="13" t="s">
        <v>44</v>
      </c>
      <c r="J71" s="18">
        <v>0</v>
      </c>
      <c r="K71" s="9"/>
      <c r="M71" s="9"/>
      <c r="N71" s="9"/>
      <c r="O71" s="9"/>
      <c r="P71" s="14">
        <f>J71+L71+N71</f>
        <v>0</v>
      </c>
      <c r="Q71" s="9"/>
      <c r="R71" s="19">
        <f>T71</f>
        <v>2.8533172134609644E-3</v>
      </c>
      <c r="T71" s="19">
        <v>2.8533172134609644E-3</v>
      </c>
      <c r="U71" s="19"/>
    </row>
    <row r="72" spans="2:21" ht="10.15" customHeight="1" x14ac:dyDescent="0.2">
      <c r="B72" s="49"/>
      <c r="E72" s="55"/>
      <c r="F72" s="8"/>
      <c r="G72" s="55"/>
      <c r="H72" s="13"/>
      <c r="J72" s="9"/>
      <c r="K72" s="9"/>
      <c r="M72" s="9"/>
      <c r="N72" s="9"/>
      <c r="O72" s="9"/>
      <c r="P72" s="19"/>
      <c r="Q72" s="9"/>
      <c r="R72" s="19"/>
      <c r="T72" s="19"/>
      <c r="U72" s="19"/>
    </row>
    <row r="73" spans="2:21" ht="15" customHeight="1" x14ac:dyDescent="0.2">
      <c r="B73" s="49"/>
      <c r="E73" s="55"/>
      <c r="F73" s="8"/>
      <c r="G73" s="55"/>
      <c r="H73" s="13"/>
      <c r="J73" s="9"/>
      <c r="K73" s="9"/>
      <c r="M73" s="9"/>
      <c r="N73" s="9"/>
      <c r="O73" s="9"/>
      <c r="P73" s="19"/>
      <c r="Q73" s="9"/>
      <c r="R73" s="19"/>
      <c r="T73" s="19"/>
      <c r="U73" s="19"/>
    </row>
    <row r="74" spans="2:21" ht="2.4500000000000002" customHeight="1" x14ac:dyDescent="0.2">
      <c r="B74" s="49"/>
      <c r="E74" s="55"/>
      <c r="F74" s="8"/>
      <c r="G74" s="55"/>
      <c r="H74" s="13"/>
      <c r="J74" s="9"/>
      <c r="K74" s="9"/>
      <c r="M74" s="9"/>
      <c r="N74" s="9"/>
      <c r="O74" s="9"/>
      <c r="P74" s="19"/>
      <c r="Q74" s="9"/>
      <c r="R74" s="19"/>
      <c r="T74" s="19"/>
      <c r="U74" s="19"/>
    </row>
    <row r="75" spans="2:21" ht="15" hidden="1" customHeight="1" x14ac:dyDescent="0.2">
      <c r="B75" s="49"/>
      <c r="E75" s="55"/>
      <c r="J75" s="9"/>
      <c r="K75" s="9"/>
      <c r="M75" s="9"/>
      <c r="N75" s="9"/>
      <c r="O75" s="9"/>
      <c r="P75" s="9"/>
      <c r="Q75" s="9"/>
      <c r="R75" s="9"/>
      <c r="T75" s="9"/>
      <c r="U75" s="9"/>
    </row>
    <row r="76" spans="2:21" ht="43.9" customHeight="1" x14ac:dyDescent="0.2">
      <c r="B76" s="63" t="str">
        <f>+$B$5</f>
        <v>Summary of Proposed Unit Rate Component by Rate Class</v>
      </c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43"/>
    </row>
    <row r="77" spans="2:21" ht="15" customHeight="1" x14ac:dyDescent="0.2">
      <c r="B77" s="63" t="s">
        <v>1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43"/>
    </row>
    <row r="78" spans="2:21" ht="15" customHeight="1" x14ac:dyDescent="0.2">
      <c r="B78" s="45"/>
      <c r="C78" s="45"/>
      <c r="D78" s="45"/>
      <c r="E78" s="45"/>
      <c r="F78" s="45"/>
      <c r="G78" s="45"/>
      <c r="H78" s="46"/>
      <c r="S78" s="46"/>
    </row>
    <row r="79" spans="2:21" ht="15" customHeight="1" x14ac:dyDescent="0.2">
      <c r="B79" s="46"/>
      <c r="C79" s="46"/>
      <c r="D79" s="46"/>
      <c r="E79" s="46"/>
      <c r="F79" s="46"/>
      <c r="G79" s="46"/>
    </row>
    <row r="80" spans="2:21" ht="15" customHeight="1" x14ac:dyDescent="0.2">
      <c r="B80" s="45"/>
      <c r="C80" s="45"/>
      <c r="D80" s="45"/>
      <c r="E80" s="45"/>
      <c r="F80" s="45"/>
      <c r="G80" s="45"/>
      <c r="J80" s="3"/>
      <c r="K80" s="3"/>
      <c r="L80" s="3"/>
      <c r="M80" s="3"/>
      <c r="N80" s="3" t="s">
        <v>2</v>
      </c>
      <c r="O80" s="3"/>
      <c r="P80" s="3">
        <v>2024</v>
      </c>
      <c r="Q80" s="3"/>
      <c r="R80" s="3">
        <v>2024</v>
      </c>
      <c r="S80" s="1"/>
      <c r="T80" s="1" t="s">
        <v>3</v>
      </c>
      <c r="U80" s="1"/>
    </row>
    <row r="81" spans="2:21" ht="15" customHeight="1" x14ac:dyDescent="0.2">
      <c r="B81" s="47" t="s">
        <v>4</v>
      </c>
      <c r="C81" s="47"/>
      <c r="D81" s="48" t="s">
        <v>5</v>
      </c>
      <c r="E81" s="47"/>
      <c r="F81" s="47"/>
      <c r="G81" s="47"/>
      <c r="H81" s="3"/>
      <c r="I81" s="3"/>
      <c r="J81" s="3" t="s">
        <v>6</v>
      </c>
      <c r="K81" s="49"/>
      <c r="L81" s="3" t="s">
        <v>7</v>
      </c>
      <c r="M81" s="3"/>
      <c r="N81" s="3" t="s">
        <v>8</v>
      </c>
      <c r="O81" s="3"/>
      <c r="P81" s="3" t="s">
        <v>9</v>
      </c>
      <c r="Q81" s="3"/>
      <c r="R81" s="3" t="s">
        <v>10</v>
      </c>
      <c r="S81" s="3"/>
      <c r="T81" s="1" t="s">
        <v>11</v>
      </c>
      <c r="U81" s="1"/>
    </row>
    <row r="82" spans="2:21" ht="15" customHeight="1" x14ac:dyDescent="0.2">
      <c r="B82" s="50" t="s">
        <v>12</v>
      </c>
      <c r="C82" s="51"/>
      <c r="D82" s="52" t="s">
        <v>13</v>
      </c>
      <c r="E82" s="49"/>
      <c r="F82" s="53" t="s">
        <v>14</v>
      </c>
      <c r="G82" s="49"/>
      <c r="H82" s="54" t="s">
        <v>15</v>
      </c>
      <c r="J82" s="4" t="s">
        <v>16</v>
      </c>
      <c r="K82" s="49"/>
      <c r="L82" s="5" t="s">
        <v>17</v>
      </c>
      <c r="M82" s="3"/>
      <c r="N82" s="6" t="s">
        <v>18</v>
      </c>
      <c r="O82" s="3"/>
      <c r="P82" s="4" t="s">
        <v>16</v>
      </c>
      <c r="Q82" s="3"/>
      <c r="R82" s="4" t="s">
        <v>19</v>
      </c>
      <c r="S82" s="1"/>
      <c r="T82" s="4" t="s">
        <v>20</v>
      </c>
      <c r="U82" s="3"/>
    </row>
    <row r="83" spans="2:21" ht="15" customHeight="1" x14ac:dyDescent="0.2">
      <c r="B83" s="49"/>
      <c r="C83" s="51"/>
      <c r="D83" s="51"/>
      <c r="E83" s="49"/>
      <c r="F83" s="49"/>
      <c r="G83" s="49"/>
      <c r="J83" s="49" t="s">
        <v>21</v>
      </c>
      <c r="K83" s="49"/>
      <c r="L83" s="7" t="s">
        <v>22</v>
      </c>
      <c r="M83" s="49"/>
      <c r="N83" s="49" t="s">
        <v>23</v>
      </c>
      <c r="O83" s="49"/>
      <c r="P83" s="49" t="s">
        <v>24</v>
      </c>
      <c r="Q83" s="49"/>
      <c r="R83" s="49" t="s">
        <v>25</v>
      </c>
      <c r="S83" s="1"/>
      <c r="T83" s="49" t="s">
        <v>26</v>
      </c>
      <c r="U83" s="49"/>
    </row>
    <row r="84" spans="2:21" ht="15" customHeight="1" x14ac:dyDescent="0.2">
      <c r="B84" s="49"/>
      <c r="E84" s="55"/>
      <c r="J84" s="9"/>
      <c r="K84" s="9"/>
      <c r="M84" s="9"/>
      <c r="N84" s="9"/>
      <c r="O84" s="9"/>
      <c r="P84" s="9"/>
      <c r="Q84" s="9"/>
      <c r="R84" s="9"/>
      <c r="T84" s="9"/>
      <c r="U84" s="9"/>
    </row>
    <row r="85" spans="2:21" ht="15" customHeight="1" x14ac:dyDescent="0.2">
      <c r="B85" s="49"/>
      <c r="C85" s="51"/>
      <c r="D85" s="2" t="s">
        <v>63</v>
      </c>
      <c r="E85" s="55"/>
      <c r="F85" s="55"/>
      <c r="G85" s="55"/>
      <c r="H85" s="55"/>
      <c r="J85" s="9"/>
      <c r="K85" s="9"/>
      <c r="M85" s="9"/>
      <c r="N85" s="9"/>
      <c r="O85" s="9"/>
      <c r="P85" s="9"/>
      <c r="Q85" s="9"/>
      <c r="R85" s="9"/>
      <c r="T85" s="9"/>
      <c r="U85" s="9"/>
    </row>
    <row r="86" spans="2:21" ht="15" customHeight="1" x14ac:dyDescent="0.2">
      <c r="B86" s="49">
        <f>MAX(B$15:B85)+1</f>
        <v>46</v>
      </c>
      <c r="C86" s="51"/>
      <c r="E86" s="55"/>
      <c r="F86" s="8" t="s">
        <v>28</v>
      </c>
      <c r="G86" s="55"/>
      <c r="H86" s="13" t="s">
        <v>29</v>
      </c>
      <c r="J86" s="12">
        <v>13878.479255248598</v>
      </c>
      <c r="K86" s="9"/>
      <c r="M86" s="9"/>
      <c r="N86" s="12"/>
      <c r="O86" s="9"/>
      <c r="P86" s="12">
        <f t="shared" ref="P86:P93" si="7">J86+L86+N86</f>
        <v>13878.479255248598</v>
      </c>
      <c r="Q86" s="9"/>
      <c r="R86" s="14">
        <v>0</v>
      </c>
      <c r="T86" s="12">
        <v>13878.479255248598</v>
      </c>
      <c r="U86" s="12"/>
    </row>
    <row r="87" spans="2:21" ht="15" customHeight="1" x14ac:dyDescent="0.2">
      <c r="B87" s="49">
        <f>MAX(B$15:B86)+1</f>
        <v>47</v>
      </c>
      <c r="C87" s="51"/>
      <c r="E87" s="55"/>
      <c r="F87" s="8" t="s">
        <v>60</v>
      </c>
      <c r="G87" s="55"/>
      <c r="H87" s="13" t="s">
        <v>31</v>
      </c>
      <c r="J87" s="14">
        <v>0</v>
      </c>
      <c r="K87" s="9"/>
      <c r="M87" s="9"/>
      <c r="N87" s="57"/>
      <c r="O87" s="9"/>
      <c r="P87" s="14">
        <f t="shared" si="7"/>
        <v>0</v>
      </c>
      <c r="Q87" s="11"/>
      <c r="R87" s="14">
        <v>5.3053504975697965E-3</v>
      </c>
      <c r="S87" s="10"/>
      <c r="T87" s="14">
        <v>5.3053504975697965E-3</v>
      </c>
      <c r="U87" s="14"/>
    </row>
    <row r="88" spans="2:21" ht="15" customHeight="1" x14ac:dyDescent="0.2">
      <c r="B88" s="49">
        <f>MAX(B$15:B87)+1</f>
        <v>48</v>
      </c>
      <c r="C88" s="51"/>
      <c r="E88" s="55"/>
      <c r="F88" s="8" t="s">
        <v>43</v>
      </c>
      <c r="G88" s="55"/>
      <c r="H88" s="13" t="s">
        <v>44</v>
      </c>
      <c r="J88" s="11">
        <v>0</v>
      </c>
      <c r="K88" s="11"/>
      <c r="L88" s="10"/>
      <c r="M88" s="11"/>
      <c r="N88" s="11"/>
      <c r="O88" s="18"/>
      <c r="P88" s="14">
        <f t="shared" si="7"/>
        <v>0</v>
      </c>
      <c r="Q88" s="9"/>
      <c r="R88" s="19">
        <f>T88</f>
        <v>4.2462810021565781E-3</v>
      </c>
      <c r="T88" s="19">
        <v>4.2462810021565781E-3</v>
      </c>
      <c r="U88" s="19"/>
    </row>
    <row r="89" spans="2:21" ht="15" customHeight="1" x14ac:dyDescent="0.2">
      <c r="B89" s="49">
        <f>MAX(B$15:B88)+1</f>
        <v>49</v>
      </c>
      <c r="C89" s="51"/>
      <c r="E89" s="55"/>
      <c r="F89" s="8" t="s">
        <v>45</v>
      </c>
      <c r="G89" s="55"/>
      <c r="H89" s="13" t="s">
        <v>33</v>
      </c>
      <c r="J89" s="14">
        <v>10.961783429472513</v>
      </c>
      <c r="K89" s="11"/>
      <c r="L89" s="14">
        <v>0.30404946628233104</v>
      </c>
      <c r="M89" s="11"/>
      <c r="N89" s="14"/>
      <c r="O89" s="9"/>
      <c r="P89" s="14">
        <f t="shared" si="7"/>
        <v>11.265832895754844</v>
      </c>
      <c r="Q89" s="9"/>
      <c r="R89" s="14">
        <v>0.3938679940338522</v>
      </c>
      <c r="S89" s="10"/>
      <c r="T89" s="14">
        <v>11.659700889788697</v>
      </c>
      <c r="U89" s="14"/>
    </row>
    <row r="90" spans="2:21" ht="15" customHeight="1" x14ac:dyDescent="0.2">
      <c r="B90" s="49">
        <f>MAX(B$15:B89)+1</f>
        <v>50</v>
      </c>
      <c r="E90" s="55"/>
      <c r="F90" s="8" t="s">
        <v>46</v>
      </c>
      <c r="G90" s="55"/>
      <c r="H90" s="13" t="s">
        <v>33</v>
      </c>
      <c r="J90" s="14">
        <v>0.7270321964853973</v>
      </c>
      <c r="K90" s="11"/>
      <c r="L90" s="10"/>
      <c r="M90" s="11"/>
      <c r="N90" s="14"/>
      <c r="O90" s="9"/>
      <c r="P90" s="14">
        <f t="shared" si="7"/>
        <v>0.7270321964853973</v>
      </c>
      <c r="Q90" s="9"/>
      <c r="R90" s="14">
        <v>0</v>
      </c>
      <c r="S90" s="10"/>
      <c r="T90" s="14">
        <v>0.7270321964853973</v>
      </c>
      <c r="U90" s="14"/>
    </row>
    <row r="91" spans="2:21" ht="15" customHeight="1" x14ac:dyDescent="0.2">
      <c r="B91" s="49">
        <f>MAX(B$15:B90)+1</f>
        <v>51</v>
      </c>
      <c r="E91" s="55"/>
      <c r="F91" s="8" t="s">
        <v>47</v>
      </c>
      <c r="G91" s="55"/>
      <c r="H91" s="13" t="s">
        <v>31</v>
      </c>
      <c r="J91" s="14">
        <v>2.3902428377602106E-2</v>
      </c>
      <c r="K91" s="11"/>
      <c r="L91" s="10"/>
      <c r="M91" s="11"/>
      <c r="N91" s="14"/>
      <c r="O91" s="9"/>
      <c r="P91" s="14">
        <f t="shared" si="7"/>
        <v>2.3902428377602106E-2</v>
      </c>
      <c r="Q91" s="9"/>
      <c r="R91" s="14">
        <v>5.3053504975697965E-3</v>
      </c>
      <c r="S91" s="10"/>
      <c r="T91" s="14">
        <v>2.9207778875171904E-2</v>
      </c>
      <c r="U91" s="14"/>
    </row>
    <row r="92" spans="2:21" ht="15" customHeight="1" x14ac:dyDescent="0.2">
      <c r="B92" s="49">
        <f>MAX(B$15:B91)+1</f>
        <v>52</v>
      </c>
      <c r="C92" s="51"/>
      <c r="E92" s="55"/>
      <c r="F92" s="2" t="s">
        <v>61</v>
      </c>
      <c r="G92" s="55"/>
      <c r="H92" s="13" t="s">
        <v>33</v>
      </c>
      <c r="J92" s="14">
        <v>10.251422019378879</v>
      </c>
      <c r="K92" s="11"/>
      <c r="L92" s="10"/>
      <c r="M92" s="11"/>
      <c r="N92" s="14"/>
      <c r="O92" s="9"/>
      <c r="P92" s="14">
        <f t="shared" si="7"/>
        <v>10.251422019378879</v>
      </c>
      <c r="Q92" s="9"/>
      <c r="R92" s="14">
        <v>0.3110534357642295</v>
      </c>
      <c r="S92" s="10"/>
      <c r="T92" s="14">
        <v>10.562475455143108</v>
      </c>
      <c r="U92" s="14"/>
    </row>
    <row r="93" spans="2:21" ht="15" customHeight="1" x14ac:dyDescent="0.2">
      <c r="B93" s="49">
        <f>MAX(B$15:B92)+1</f>
        <v>53</v>
      </c>
      <c r="E93" s="55"/>
      <c r="F93" s="8" t="s">
        <v>62</v>
      </c>
      <c r="G93" s="55"/>
      <c r="H93" s="13" t="s">
        <v>44</v>
      </c>
      <c r="J93" s="11">
        <v>0</v>
      </c>
      <c r="K93" s="11"/>
      <c r="L93" s="10"/>
      <c r="M93" s="11"/>
      <c r="N93" s="11"/>
      <c r="O93" s="18"/>
      <c r="P93" s="14">
        <f t="shared" si="7"/>
        <v>0</v>
      </c>
      <c r="Q93" s="9"/>
      <c r="R93" s="19">
        <f>T93</f>
        <v>2.8533172134609644E-3</v>
      </c>
      <c r="T93" s="19">
        <v>2.8533172134609644E-3</v>
      </c>
      <c r="U93" s="19"/>
    </row>
    <row r="94" spans="2:21" ht="15" customHeight="1" x14ac:dyDescent="0.2">
      <c r="B94" s="49"/>
      <c r="E94" s="55"/>
      <c r="J94" s="9"/>
      <c r="K94" s="9"/>
      <c r="M94" s="9"/>
      <c r="N94" s="9"/>
      <c r="O94" s="9"/>
      <c r="P94" s="9"/>
      <c r="Q94" s="9"/>
      <c r="R94" s="9"/>
      <c r="T94" s="9"/>
      <c r="U94" s="9"/>
    </row>
    <row r="95" spans="2:21" ht="15" customHeight="1" x14ac:dyDescent="0.2">
      <c r="B95" s="49"/>
      <c r="C95" s="51"/>
      <c r="D95" s="2" t="s">
        <v>64</v>
      </c>
      <c r="E95" s="55"/>
      <c r="F95" s="55"/>
      <c r="G95" s="55"/>
      <c r="H95" s="55"/>
      <c r="J95" s="9"/>
      <c r="K95" s="9"/>
      <c r="M95" s="9"/>
      <c r="N95" s="9"/>
      <c r="O95" s="9"/>
      <c r="P95" s="9"/>
      <c r="Q95" s="9"/>
      <c r="R95" s="9"/>
      <c r="T95" s="9"/>
      <c r="U95" s="9"/>
    </row>
    <row r="96" spans="2:21" ht="15" customHeight="1" x14ac:dyDescent="0.2">
      <c r="B96" s="49">
        <f>MAX(B$15:B95)+1</f>
        <v>54</v>
      </c>
      <c r="C96" s="51"/>
      <c r="E96" s="55"/>
      <c r="F96" s="8" t="s">
        <v>28</v>
      </c>
      <c r="G96" s="55"/>
      <c r="H96" s="13" t="s">
        <v>29</v>
      </c>
      <c r="J96" s="12">
        <v>500</v>
      </c>
      <c r="K96" s="9"/>
      <c r="M96" s="9"/>
      <c r="N96" s="12"/>
      <c r="O96" s="9"/>
      <c r="P96" s="12">
        <f t="shared" ref="P96:P103" si="8">J96+L96+N96</f>
        <v>500</v>
      </c>
      <c r="Q96" s="9"/>
      <c r="R96" s="17">
        <v>0</v>
      </c>
      <c r="T96" s="12">
        <v>500</v>
      </c>
      <c r="U96" s="12"/>
    </row>
    <row r="97" spans="2:21" ht="15" customHeight="1" x14ac:dyDescent="0.2">
      <c r="B97" s="49">
        <f>MAX(B$15:B96)+1</f>
        <v>55</v>
      </c>
      <c r="C97" s="51"/>
      <c r="E97" s="55"/>
      <c r="F97" s="8" t="s">
        <v>30</v>
      </c>
      <c r="G97" s="55"/>
      <c r="H97" s="13" t="s">
        <v>31</v>
      </c>
      <c r="J97" s="14">
        <v>0</v>
      </c>
      <c r="K97" s="11"/>
      <c r="L97" s="10"/>
      <c r="M97" s="11"/>
      <c r="N97" s="14"/>
      <c r="O97" s="11"/>
      <c r="P97" s="14">
        <f t="shared" si="8"/>
        <v>0</v>
      </c>
      <c r="Q97" s="11"/>
      <c r="R97" s="14">
        <v>0.16660324214098546</v>
      </c>
      <c r="S97" s="10"/>
      <c r="T97" s="14">
        <v>0.16660324214098546</v>
      </c>
      <c r="U97" s="14"/>
    </row>
    <row r="98" spans="2:21" ht="15" customHeight="1" x14ac:dyDescent="0.2">
      <c r="B98" s="49">
        <f>MAX(B$15:B97)+1</f>
        <v>56</v>
      </c>
      <c r="C98" s="51"/>
      <c r="E98" s="55"/>
      <c r="F98" s="8" t="s">
        <v>65</v>
      </c>
      <c r="G98" s="55"/>
      <c r="H98" s="13" t="s">
        <v>33</v>
      </c>
      <c r="J98" s="14">
        <v>5.9464092041931531</v>
      </c>
      <c r="K98" s="11"/>
      <c r="L98" s="14">
        <v>2.1475527020395218</v>
      </c>
      <c r="M98" s="11"/>
      <c r="N98" s="14"/>
      <c r="O98" s="11"/>
      <c r="P98" s="14">
        <f t="shared" si="8"/>
        <v>8.0939619062326749</v>
      </c>
      <c r="Q98" s="11"/>
      <c r="R98" s="14">
        <v>2.187938384985734E-2</v>
      </c>
      <c r="S98" s="10"/>
      <c r="T98" s="14">
        <v>8.1158412900825319</v>
      </c>
      <c r="U98" s="14"/>
    </row>
    <row r="99" spans="2:21" ht="15" customHeight="1" x14ac:dyDescent="0.2">
      <c r="B99" s="49">
        <f>MAX(B$15:B98)+1</f>
        <v>57</v>
      </c>
      <c r="C99" s="51"/>
      <c r="E99" s="55"/>
      <c r="F99" s="8" t="s">
        <v>66</v>
      </c>
      <c r="G99" s="55"/>
      <c r="H99" s="13" t="s">
        <v>33</v>
      </c>
      <c r="J99" s="14">
        <v>62.512985585247158</v>
      </c>
      <c r="K99" s="11"/>
      <c r="L99" s="10"/>
      <c r="M99" s="11"/>
      <c r="N99" s="14"/>
      <c r="O99" s="11"/>
      <c r="P99" s="14">
        <f t="shared" si="8"/>
        <v>62.512985585247158</v>
      </c>
      <c r="Q99" s="11"/>
      <c r="R99" s="14">
        <v>1.0224830240947345</v>
      </c>
      <c r="S99" s="10"/>
      <c r="T99" s="14">
        <v>63.535468609341891</v>
      </c>
      <c r="U99" s="14"/>
    </row>
    <row r="100" spans="2:21" ht="15" customHeight="1" x14ac:dyDescent="0.2">
      <c r="B100" s="49">
        <f>MAX(B$15:B99)+1</f>
        <v>58</v>
      </c>
      <c r="C100" s="51"/>
      <c r="E100" s="55"/>
      <c r="F100" s="8" t="s">
        <v>47</v>
      </c>
      <c r="G100" s="55"/>
      <c r="H100" s="13" t="s">
        <v>31</v>
      </c>
      <c r="J100" s="14">
        <v>2.0552214438985366</v>
      </c>
      <c r="K100" s="11"/>
      <c r="L100" s="10"/>
      <c r="M100" s="11"/>
      <c r="N100" s="14"/>
      <c r="O100" s="11"/>
      <c r="P100" s="14">
        <f t="shared" si="8"/>
        <v>2.0552214438985366</v>
      </c>
      <c r="Q100" s="11"/>
      <c r="R100" s="14">
        <v>0.1673225643497479</v>
      </c>
      <c r="S100" s="10"/>
      <c r="T100" s="14">
        <v>2.2225440082482844</v>
      </c>
      <c r="U100" s="14"/>
    </row>
    <row r="101" spans="2:21" ht="15" customHeight="1" x14ac:dyDescent="0.2">
      <c r="B101" s="49">
        <f>MAX(B$15:B100)+1</f>
        <v>59</v>
      </c>
      <c r="C101" s="51"/>
      <c r="E101" s="55"/>
      <c r="F101" s="8" t="s">
        <v>34</v>
      </c>
      <c r="G101" s="55"/>
      <c r="H101" s="13" t="s">
        <v>31</v>
      </c>
      <c r="J101" s="14">
        <v>-3.2651098211431882E-2</v>
      </c>
      <c r="K101" s="11"/>
      <c r="L101" s="10"/>
      <c r="M101" s="11"/>
      <c r="N101" s="14"/>
      <c r="O101" s="11"/>
      <c r="P101" s="14">
        <f t="shared" si="8"/>
        <v>-3.2651098211431882E-2</v>
      </c>
      <c r="Q101" s="11"/>
      <c r="R101" s="14">
        <v>0.67226034779726029</v>
      </c>
      <c r="S101" s="10"/>
      <c r="T101" s="14">
        <v>0.63960924958582843</v>
      </c>
      <c r="U101" s="14"/>
    </row>
    <row r="102" spans="2:21" ht="15" customHeight="1" x14ac:dyDescent="0.2">
      <c r="B102" s="49">
        <f>MAX(B$15:B101)+1</f>
        <v>60</v>
      </c>
      <c r="C102" s="51"/>
      <c r="E102" s="55"/>
      <c r="F102" s="8" t="s">
        <v>35</v>
      </c>
      <c r="G102" s="55"/>
      <c r="H102" s="13" t="s">
        <v>31</v>
      </c>
      <c r="J102" s="14">
        <v>-3.2651098211431882E-2</v>
      </c>
      <c r="K102" s="11"/>
      <c r="L102" s="10"/>
      <c r="M102" s="11"/>
      <c r="N102" s="14"/>
      <c r="O102" s="11"/>
      <c r="P102" s="14">
        <f t="shared" si="8"/>
        <v>-3.2651098211431882E-2</v>
      </c>
      <c r="Q102" s="11"/>
      <c r="R102" s="14">
        <v>3.2641658408030598</v>
      </c>
      <c r="S102" s="10"/>
      <c r="T102" s="14">
        <v>3.231514742591628</v>
      </c>
      <c r="U102" s="14"/>
    </row>
    <row r="103" spans="2:21" ht="15" customHeight="1" x14ac:dyDescent="0.2">
      <c r="B103" s="49">
        <f>MAX(B$15:B102)+1</f>
        <v>61</v>
      </c>
      <c r="C103" s="51"/>
      <c r="E103" s="55"/>
      <c r="F103" s="8" t="s">
        <v>36</v>
      </c>
      <c r="G103" s="55"/>
      <c r="H103" s="13" t="s">
        <v>31</v>
      </c>
      <c r="J103" s="14">
        <v>0.14047670012902583</v>
      </c>
      <c r="K103" s="11"/>
      <c r="L103" s="10"/>
      <c r="M103" s="11"/>
      <c r="N103" s="14"/>
      <c r="O103" s="11"/>
      <c r="P103" s="14">
        <f t="shared" si="8"/>
        <v>0.14047670012902583</v>
      </c>
      <c r="Q103" s="11"/>
      <c r="R103" s="14">
        <v>14.261380567437262</v>
      </c>
      <c r="S103" s="10"/>
      <c r="T103" s="14">
        <v>14.401857267566289</v>
      </c>
      <c r="U103" s="14"/>
    </row>
    <row r="104" spans="2:21" ht="15" customHeight="1" x14ac:dyDescent="0.2">
      <c r="B104" s="49"/>
      <c r="C104" s="51"/>
      <c r="E104" s="55"/>
      <c r="J104" s="9"/>
      <c r="K104" s="9"/>
      <c r="M104" s="9"/>
      <c r="N104" s="9"/>
      <c r="O104" s="9"/>
      <c r="P104" s="9"/>
      <c r="Q104" s="9"/>
      <c r="R104" s="9"/>
      <c r="T104" s="9"/>
      <c r="U104" s="9"/>
    </row>
    <row r="105" spans="2:21" ht="15" customHeight="1" x14ac:dyDescent="0.2">
      <c r="B105" s="49"/>
      <c r="C105" s="51"/>
      <c r="D105" s="2" t="s">
        <v>67</v>
      </c>
      <c r="E105" s="55"/>
      <c r="F105" s="55"/>
      <c r="G105" s="55"/>
      <c r="H105" s="55"/>
      <c r="J105" s="9"/>
      <c r="K105" s="9"/>
      <c r="M105" s="9"/>
      <c r="N105" s="9"/>
      <c r="O105" s="9"/>
      <c r="P105" s="9"/>
      <c r="Q105" s="9"/>
      <c r="R105" s="9"/>
      <c r="T105" s="9"/>
      <c r="U105" s="9"/>
    </row>
    <row r="106" spans="2:21" ht="15" customHeight="1" x14ac:dyDescent="0.2">
      <c r="B106" s="49">
        <f>MAX(B$15:B105)+1</f>
        <v>62</v>
      </c>
      <c r="C106" s="51"/>
      <c r="E106" s="55"/>
      <c r="F106" s="8" t="s">
        <v>28</v>
      </c>
      <c r="G106" s="55"/>
      <c r="H106" s="13" t="s">
        <v>29</v>
      </c>
      <c r="J106" s="12">
        <v>500</v>
      </c>
      <c r="K106" s="9"/>
      <c r="M106" s="9"/>
      <c r="N106" s="12"/>
      <c r="O106" s="9"/>
      <c r="P106" s="12">
        <f t="shared" ref="P106:P111" si="9">J106+L106+N106</f>
        <v>500</v>
      </c>
      <c r="Q106" s="9"/>
      <c r="R106" s="17">
        <v>0</v>
      </c>
      <c r="T106" s="12">
        <v>500</v>
      </c>
      <c r="U106" s="12"/>
    </row>
    <row r="107" spans="2:21" ht="15" customHeight="1" x14ac:dyDescent="0.2">
      <c r="B107" s="49">
        <f>MAX(B$15:B106)+1</f>
        <v>63</v>
      </c>
      <c r="C107" s="51"/>
      <c r="E107" s="55"/>
      <c r="F107" s="8" t="s">
        <v>30</v>
      </c>
      <c r="G107" s="55"/>
      <c r="H107" s="13" t="s">
        <v>31</v>
      </c>
      <c r="J107" s="14">
        <v>0</v>
      </c>
      <c r="K107" s="11"/>
      <c r="L107" s="10"/>
      <c r="M107" s="11"/>
      <c r="N107" s="14"/>
      <c r="O107" s="11"/>
      <c r="P107" s="14">
        <f t="shared" si="9"/>
        <v>0</v>
      </c>
      <c r="Q107" s="11"/>
      <c r="R107" s="14">
        <v>0.16390355626364614</v>
      </c>
      <c r="S107" s="10"/>
      <c r="T107" s="14">
        <v>0.16390355626364614</v>
      </c>
      <c r="U107" s="14"/>
    </row>
    <row r="108" spans="2:21" ht="15" customHeight="1" x14ac:dyDescent="0.2">
      <c r="B108" s="49">
        <f>MAX(B$15:B107)+1</f>
        <v>64</v>
      </c>
      <c r="C108" s="51"/>
      <c r="E108" s="55"/>
      <c r="F108" s="8" t="s">
        <v>39</v>
      </c>
      <c r="G108" s="55"/>
      <c r="H108" s="13" t="s">
        <v>33</v>
      </c>
      <c r="J108" s="14">
        <v>3.3932353541518481</v>
      </c>
      <c r="K108" s="11"/>
      <c r="L108" s="14">
        <v>8.1596559905325794</v>
      </c>
      <c r="M108" s="11"/>
      <c r="N108" s="14"/>
      <c r="O108" s="11"/>
      <c r="P108" s="14">
        <f t="shared" si="9"/>
        <v>11.552891344684427</v>
      </c>
      <c r="Q108" s="11"/>
      <c r="R108" s="14">
        <v>7.458832164516746E-3</v>
      </c>
      <c r="S108" s="10"/>
      <c r="T108" s="14">
        <v>11.560350176848944</v>
      </c>
      <c r="U108" s="14"/>
    </row>
    <row r="109" spans="2:21" ht="15" customHeight="1" x14ac:dyDescent="0.2">
      <c r="B109" s="49">
        <f>MAX(B$15:B108)+1</f>
        <v>65</v>
      </c>
      <c r="C109" s="51"/>
      <c r="E109" s="55"/>
      <c r="F109" s="8" t="s">
        <v>34</v>
      </c>
      <c r="G109" s="55"/>
      <c r="H109" s="13" t="s">
        <v>31</v>
      </c>
      <c r="J109" s="14">
        <v>-4.9959237167055782E-2</v>
      </c>
      <c r="K109" s="11"/>
      <c r="L109" s="10"/>
      <c r="M109" s="11"/>
      <c r="N109" s="14"/>
      <c r="O109" s="11"/>
      <c r="P109" s="14">
        <f t="shared" si="9"/>
        <v>-4.9959237167055782E-2</v>
      </c>
      <c r="Q109" s="11"/>
      <c r="R109" s="14">
        <v>1.0560461646943513</v>
      </c>
      <c r="S109" s="10"/>
      <c r="T109" s="14">
        <v>1.0060869275272954</v>
      </c>
      <c r="U109" s="14"/>
    </row>
    <row r="110" spans="2:21" ht="15" customHeight="1" x14ac:dyDescent="0.2">
      <c r="B110" s="49">
        <f>MAX(B$15:B109)+1</f>
        <v>66</v>
      </c>
      <c r="C110" s="51"/>
      <c r="E110" s="55"/>
      <c r="F110" s="8" t="s">
        <v>35</v>
      </c>
      <c r="G110" s="55"/>
      <c r="H110" s="13" t="s">
        <v>31</v>
      </c>
      <c r="J110" s="14">
        <v>-4.9959237167055782E-2</v>
      </c>
      <c r="K110" s="11"/>
      <c r="L110" s="10"/>
      <c r="M110" s="11"/>
      <c r="N110" s="14"/>
      <c r="O110" s="11"/>
      <c r="P110" s="14">
        <f t="shared" si="9"/>
        <v>-4.9959237167055782E-2</v>
      </c>
      <c r="Q110" s="11"/>
      <c r="R110" s="14">
        <v>3.6479516577001507</v>
      </c>
      <c r="S110" s="10"/>
      <c r="T110" s="14">
        <v>3.5979924205330951</v>
      </c>
      <c r="U110" s="14"/>
    </row>
    <row r="111" spans="2:21" ht="15" customHeight="1" x14ac:dyDescent="0.2">
      <c r="B111" s="49">
        <f>MAX(B$15:B110)+1</f>
        <v>67</v>
      </c>
      <c r="C111" s="51"/>
      <c r="E111" s="55"/>
      <c r="F111" s="8" t="s">
        <v>36</v>
      </c>
      <c r="G111" s="55"/>
      <c r="H111" s="13" t="s">
        <v>31</v>
      </c>
      <c r="J111" s="14">
        <v>0.14047670012902583</v>
      </c>
      <c r="K111" s="11"/>
      <c r="L111" s="10"/>
      <c r="M111" s="11"/>
      <c r="N111" s="14"/>
      <c r="O111" s="11"/>
      <c r="P111" s="14">
        <f t="shared" si="9"/>
        <v>0.14047670012902583</v>
      </c>
      <c r="Q111" s="11"/>
      <c r="R111" s="14">
        <v>14.261380567437262</v>
      </c>
      <c r="S111" s="10"/>
      <c r="T111" s="14">
        <v>14.401857267566289</v>
      </c>
      <c r="U111" s="14"/>
    </row>
    <row r="112" spans="2:21" ht="15" customHeight="1" x14ac:dyDescent="0.2">
      <c r="B112" s="49"/>
      <c r="E112" s="55"/>
      <c r="J112" s="9"/>
      <c r="K112" s="9"/>
      <c r="M112" s="9"/>
      <c r="N112" s="9"/>
      <c r="O112" s="9"/>
      <c r="P112" s="9"/>
      <c r="Q112" s="9"/>
      <c r="R112" s="9"/>
      <c r="T112" s="9"/>
      <c r="U112" s="9"/>
    </row>
    <row r="113" spans="2:21" ht="15" customHeight="1" x14ac:dyDescent="0.2">
      <c r="B113" s="49"/>
      <c r="D113" s="2" t="s">
        <v>68</v>
      </c>
      <c r="E113" s="55"/>
      <c r="F113" s="55"/>
      <c r="G113" s="55"/>
      <c r="H113" s="55"/>
      <c r="J113" s="9"/>
      <c r="K113" s="9"/>
      <c r="M113" s="9"/>
      <c r="N113" s="9"/>
      <c r="O113" s="9"/>
      <c r="P113" s="9"/>
      <c r="Q113" s="9"/>
      <c r="R113" s="9"/>
      <c r="T113" s="9"/>
      <c r="U113" s="9"/>
    </row>
    <row r="114" spans="2:21" ht="15" customHeight="1" x14ac:dyDescent="0.2">
      <c r="B114" s="49">
        <f>MAX(B$15:B113)+1</f>
        <v>68</v>
      </c>
      <c r="E114" s="55"/>
      <c r="F114" s="2" t="s">
        <v>50</v>
      </c>
      <c r="G114" s="55"/>
      <c r="H114" s="13" t="s">
        <v>51</v>
      </c>
      <c r="J114" s="24">
        <v>1.38064899247494E-2</v>
      </c>
      <c r="K114" s="22"/>
      <c r="L114" s="23"/>
      <c r="M114" s="22"/>
      <c r="N114" s="24"/>
      <c r="O114" s="22"/>
      <c r="P114" s="24">
        <f>J114+L114+N114</f>
        <v>1.38064899247494E-2</v>
      </c>
      <c r="Q114" s="22"/>
      <c r="R114" s="24">
        <v>1.1422163447849523E-3</v>
      </c>
      <c r="S114" s="23"/>
      <c r="T114" s="24">
        <v>1.4948706269534352E-2</v>
      </c>
      <c r="U114" s="24"/>
    </row>
    <row r="115" spans="2:21" ht="15" customHeight="1" x14ac:dyDescent="0.2">
      <c r="B115" s="49"/>
      <c r="F115" s="8" t="s">
        <v>52</v>
      </c>
      <c r="G115" s="55"/>
      <c r="H115" s="55"/>
      <c r="J115" s="22"/>
      <c r="K115" s="22"/>
      <c r="L115" s="23"/>
      <c r="M115" s="22"/>
      <c r="N115" s="22"/>
      <c r="O115" s="22"/>
      <c r="P115" s="22"/>
      <c r="Q115" s="22"/>
      <c r="R115" s="22"/>
      <c r="S115" s="23"/>
      <c r="T115" s="22"/>
      <c r="U115" s="22"/>
    </row>
    <row r="116" spans="2:21" ht="15" customHeight="1" x14ac:dyDescent="0.2">
      <c r="B116" s="49">
        <f>MAX(B$15:B115)+1</f>
        <v>69</v>
      </c>
      <c r="E116" s="55"/>
      <c r="F116" s="16" t="s">
        <v>53</v>
      </c>
      <c r="G116" s="55"/>
      <c r="H116" s="13" t="s">
        <v>51</v>
      </c>
      <c r="J116" s="24">
        <v>1.7467848788297788</v>
      </c>
      <c r="K116" s="22"/>
      <c r="L116" s="23"/>
      <c r="M116" s="22"/>
      <c r="N116" s="24"/>
      <c r="O116" s="22"/>
      <c r="P116" s="24">
        <f t="shared" ref="P116:P122" si="10">J116+L116+N116</f>
        <v>1.7467848788297788</v>
      </c>
      <c r="Q116" s="22"/>
      <c r="R116" s="24">
        <v>0.82652577684062711</v>
      </c>
      <c r="S116" s="23"/>
      <c r="T116" s="24">
        <v>2.5733106556704062</v>
      </c>
      <c r="U116" s="24"/>
    </row>
    <row r="117" spans="2:21" ht="15" customHeight="1" x14ac:dyDescent="0.2">
      <c r="B117" s="49">
        <f>MAX(B$15:B116)+1</f>
        <v>70</v>
      </c>
      <c r="E117" s="55"/>
      <c r="F117" s="16" t="s">
        <v>54</v>
      </c>
      <c r="G117" s="55"/>
      <c r="H117" s="13" t="s">
        <v>51</v>
      </c>
      <c r="J117" s="24">
        <v>1.5684968388370619</v>
      </c>
      <c r="K117" s="22"/>
      <c r="L117" s="23"/>
      <c r="M117" s="22"/>
      <c r="N117" s="24"/>
      <c r="O117" s="22"/>
      <c r="P117" s="24">
        <f t="shared" si="10"/>
        <v>1.5684968388370619</v>
      </c>
      <c r="Q117" s="22"/>
      <c r="R117" s="24">
        <v>0.82652577684062711</v>
      </c>
      <c r="S117" s="23"/>
      <c r="T117" s="24">
        <v>2.3950226156776893</v>
      </c>
      <c r="U117" s="24"/>
    </row>
    <row r="118" spans="2:21" ht="15" customHeight="1" x14ac:dyDescent="0.2">
      <c r="B118" s="49">
        <f>MAX(B$15:B117)+1</f>
        <v>71</v>
      </c>
      <c r="E118" s="55"/>
      <c r="F118" s="16" t="s">
        <v>55</v>
      </c>
      <c r="G118" s="55"/>
      <c r="H118" s="13" t="s">
        <v>51</v>
      </c>
      <c r="J118" s="24">
        <v>1.5684968388370619</v>
      </c>
      <c r="K118" s="22"/>
      <c r="L118" s="23"/>
      <c r="M118" s="22"/>
      <c r="N118" s="24"/>
      <c r="O118" s="22"/>
      <c r="P118" s="24">
        <f t="shared" si="10"/>
        <v>1.5684968388370619</v>
      </c>
      <c r="Q118" s="22"/>
      <c r="R118" s="24">
        <v>0.82652577684062711</v>
      </c>
      <c r="S118" s="23"/>
      <c r="T118" s="24">
        <v>2.3950226156776893</v>
      </c>
      <c r="U118" s="24"/>
    </row>
    <row r="119" spans="2:21" ht="15" customHeight="1" x14ac:dyDescent="0.2">
      <c r="B119" s="49">
        <f>MAX(B$15:B118)+1</f>
        <v>72</v>
      </c>
      <c r="E119" s="55"/>
      <c r="F119" s="2" t="s">
        <v>69</v>
      </c>
      <c r="G119" s="55"/>
      <c r="H119" s="13" t="s">
        <v>51</v>
      </c>
      <c r="J119" s="24">
        <v>3.2674563715578717</v>
      </c>
      <c r="K119" s="22"/>
      <c r="L119" s="23"/>
      <c r="M119" s="22"/>
      <c r="N119" s="24"/>
      <c r="O119" s="22"/>
      <c r="P119" s="24">
        <f t="shared" si="10"/>
        <v>3.2674563715578717</v>
      </c>
      <c r="Q119" s="22"/>
      <c r="R119" s="24">
        <v>12.732539999999998</v>
      </c>
      <c r="S119" s="23"/>
      <c r="T119" s="24">
        <v>15.99999637155787</v>
      </c>
      <c r="U119" s="24"/>
    </row>
    <row r="120" spans="2:21" ht="15" customHeight="1" x14ac:dyDescent="0.2">
      <c r="B120" s="49">
        <f>MAX(B$15:B119)+1</f>
        <v>73</v>
      </c>
      <c r="E120" s="55"/>
      <c r="F120" s="2" t="s">
        <v>60</v>
      </c>
      <c r="G120" s="55"/>
      <c r="H120" s="13" t="s">
        <v>57</v>
      </c>
      <c r="J120" s="24">
        <v>0</v>
      </c>
      <c r="K120" s="22"/>
      <c r="L120" s="23"/>
      <c r="M120" s="22"/>
      <c r="N120" s="24"/>
      <c r="O120" s="22"/>
      <c r="P120" s="24">
        <f t="shared" si="10"/>
        <v>0</v>
      </c>
      <c r="Q120" s="22"/>
      <c r="R120" s="24">
        <v>4.4804127902304897E-2</v>
      </c>
      <c r="S120" s="23"/>
      <c r="T120" s="24">
        <v>4.4804127902304897E-2</v>
      </c>
      <c r="U120" s="24"/>
    </row>
    <row r="121" spans="2:21" ht="15" customHeight="1" x14ac:dyDescent="0.2">
      <c r="B121" s="49">
        <f>MAX(B$15:B120)+1</f>
        <v>74</v>
      </c>
      <c r="E121" s="55"/>
      <c r="F121" s="2" t="s">
        <v>56</v>
      </c>
      <c r="G121" s="55"/>
      <c r="H121" s="13" t="s">
        <v>57</v>
      </c>
      <c r="J121" s="24">
        <v>0</v>
      </c>
      <c r="K121" s="22"/>
      <c r="L121" s="23"/>
      <c r="M121" s="22"/>
      <c r="N121" s="24"/>
      <c r="O121" s="22"/>
      <c r="P121" s="24">
        <f t="shared" si="10"/>
        <v>0</v>
      </c>
      <c r="Q121" s="22"/>
      <c r="R121" s="24">
        <v>0</v>
      </c>
      <c r="S121" s="23"/>
      <c r="T121" s="24">
        <v>0</v>
      </c>
      <c r="U121" s="24"/>
    </row>
    <row r="122" spans="2:21" ht="15" customHeight="1" x14ac:dyDescent="0.2">
      <c r="B122" s="49">
        <f>MAX(B$15:B121)+1</f>
        <v>75</v>
      </c>
      <c r="E122" s="55"/>
      <c r="F122" s="2" t="s">
        <v>58</v>
      </c>
      <c r="G122" s="55"/>
      <c r="H122" s="13" t="s">
        <v>44</v>
      </c>
      <c r="J122" s="11">
        <v>0</v>
      </c>
      <c r="K122" s="11"/>
      <c r="L122" s="10"/>
      <c r="M122" s="11"/>
      <c r="N122" s="11"/>
      <c r="O122" s="11"/>
      <c r="P122" s="14">
        <f t="shared" si="10"/>
        <v>0</v>
      </c>
      <c r="Q122" s="9"/>
      <c r="R122" s="19">
        <f>T122</f>
        <v>7.9936318892803795E-3</v>
      </c>
      <c r="T122" s="19">
        <v>7.9936318892803795E-3</v>
      </c>
      <c r="U122" s="19"/>
    </row>
    <row r="123" spans="2:21" ht="15" customHeight="1" x14ac:dyDescent="0.2">
      <c r="E123" s="55"/>
      <c r="J123" s="9"/>
      <c r="K123" s="9"/>
      <c r="M123" s="9"/>
      <c r="N123" s="9"/>
      <c r="O123" s="9"/>
      <c r="P123" s="9"/>
      <c r="Q123" s="9"/>
      <c r="R123" s="9"/>
      <c r="T123" s="9"/>
      <c r="U123" s="9"/>
    </row>
    <row r="124" spans="2:21" ht="15" customHeight="1" x14ac:dyDescent="0.2">
      <c r="B124" s="49"/>
      <c r="D124" s="2" t="s">
        <v>70</v>
      </c>
      <c r="E124" s="55"/>
      <c r="F124" s="55"/>
      <c r="G124" s="55"/>
      <c r="H124" s="55"/>
      <c r="J124" s="9"/>
      <c r="K124" s="9"/>
      <c r="M124" s="9"/>
      <c r="N124" s="9"/>
      <c r="O124" s="9"/>
      <c r="P124" s="9"/>
      <c r="Q124" s="9"/>
      <c r="R124" s="9"/>
      <c r="T124" s="9"/>
      <c r="U124" s="9"/>
    </row>
    <row r="125" spans="2:21" ht="15" customHeight="1" x14ac:dyDescent="0.2">
      <c r="B125" s="49">
        <f>MAX(B$15:B124)+1</f>
        <v>76</v>
      </c>
      <c r="E125" s="55"/>
      <c r="F125" s="8" t="s">
        <v>28</v>
      </c>
      <c r="G125" s="55"/>
      <c r="H125" s="13" t="s">
        <v>29</v>
      </c>
      <c r="J125" s="12">
        <v>500</v>
      </c>
      <c r="K125" s="9"/>
      <c r="M125" s="9"/>
      <c r="N125" s="12"/>
      <c r="O125" s="9"/>
      <c r="P125" s="12">
        <f t="shared" ref="P125:P132" si="11">J125+L125+N125</f>
        <v>500</v>
      </c>
      <c r="Q125" s="9"/>
      <c r="R125" s="14">
        <v>0</v>
      </c>
      <c r="T125" s="12">
        <v>500</v>
      </c>
      <c r="U125" s="12"/>
    </row>
    <row r="126" spans="2:21" ht="15" customHeight="1" x14ac:dyDescent="0.2">
      <c r="B126" s="49">
        <f>MAX(B$15:B125)+1</f>
        <v>77</v>
      </c>
      <c r="E126" s="55"/>
      <c r="F126" s="8" t="s">
        <v>30</v>
      </c>
      <c r="G126" s="55"/>
      <c r="H126" s="13" t="s">
        <v>31</v>
      </c>
      <c r="J126" s="14">
        <v>0</v>
      </c>
      <c r="K126" s="11"/>
      <c r="L126" s="10"/>
      <c r="M126" s="11"/>
      <c r="N126" s="14"/>
      <c r="O126" s="11"/>
      <c r="P126" s="14">
        <f t="shared" si="11"/>
        <v>0</v>
      </c>
      <c r="Q126" s="11"/>
      <c r="R126" s="14">
        <v>0.2756901302982111</v>
      </c>
      <c r="S126" s="10"/>
      <c r="T126" s="14">
        <v>0.2756901302982111</v>
      </c>
      <c r="U126" s="14"/>
    </row>
    <row r="127" spans="2:21" ht="15" customHeight="1" x14ac:dyDescent="0.2">
      <c r="B127" s="49">
        <f>MAX(B$15:B126)+1</f>
        <v>78</v>
      </c>
      <c r="E127" s="55"/>
      <c r="F127" s="8" t="s">
        <v>39</v>
      </c>
      <c r="G127" s="55"/>
      <c r="H127" s="13" t="s">
        <v>33</v>
      </c>
      <c r="J127" s="14">
        <v>27.478710703270668</v>
      </c>
      <c r="K127" s="11"/>
      <c r="L127" s="14">
        <v>0.2847180789808032</v>
      </c>
      <c r="M127" s="11"/>
      <c r="N127" s="14">
        <v>2.9906486688480363</v>
      </c>
      <c r="O127" s="11"/>
      <c r="P127" s="14">
        <f t="shared" si="11"/>
        <v>30.754077451099505</v>
      </c>
      <c r="Q127" s="11"/>
      <c r="R127" s="14">
        <v>0.90813396871567753</v>
      </c>
      <c r="S127" s="10"/>
      <c r="T127" s="14">
        <v>31.662211419815183</v>
      </c>
      <c r="U127" s="14"/>
    </row>
    <row r="128" spans="2:21" ht="15" customHeight="1" x14ac:dyDescent="0.2">
      <c r="B128" s="49">
        <f>MAX(B$15:B127)+1</f>
        <v>79</v>
      </c>
      <c r="E128" s="55"/>
      <c r="F128" s="8" t="s">
        <v>71</v>
      </c>
      <c r="G128" s="55"/>
      <c r="H128" s="13" t="s">
        <v>31</v>
      </c>
      <c r="J128" s="14">
        <v>-4.0579525947266118E-2</v>
      </c>
      <c r="K128" s="11"/>
      <c r="L128" s="10"/>
      <c r="M128" s="11"/>
      <c r="N128" s="14"/>
      <c r="O128" s="11"/>
      <c r="P128" s="14">
        <f t="shared" si="11"/>
        <v>-4.0579525947266118E-2</v>
      </c>
      <c r="Q128" s="11"/>
      <c r="R128" s="14">
        <v>0.84842300616429045</v>
      </c>
      <c r="S128" s="10"/>
      <c r="T128" s="14">
        <v>0.80784348021702435</v>
      </c>
      <c r="U128" s="14"/>
    </row>
    <row r="129" spans="2:21" ht="15" customHeight="1" x14ac:dyDescent="0.2">
      <c r="B129" s="49">
        <f>MAX(B$15:B128)+1</f>
        <v>80</v>
      </c>
      <c r="E129" s="55"/>
      <c r="F129" s="8" t="s">
        <v>72</v>
      </c>
      <c r="G129" s="55"/>
      <c r="H129" s="13" t="s">
        <v>31</v>
      </c>
      <c r="J129" s="14">
        <v>-4.0579525947266118E-2</v>
      </c>
      <c r="K129" s="11"/>
      <c r="L129" s="10"/>
      <c r="M129" s="11"/>
      <c r="N129" s="14"/>
      <c r="O129" s="11"/>
      <c r="P129" s="14">
        <f t="shared" si="11"/>
        <v>-4.0579525947266118E-2</v>
      </c>
      <c r="Q129" s="11"/>
      <c r="R129" s="14">
        <v>2.3909834190063566</v>
      </c>
      <c r="S129" s="10"/>
      <c r="T129" s="14">
        <v>2.3504038930590903</v>
      </c>
      <c r="U129" s="14"/>
    </row>
    <row r="130" spans="2:21" ht="15" customHeight="1" x14ac:dyDescent="0.2">
      <c r="B130" s="49">
        <f>MAX(B$15:B129)+1</f>
        <v>81</v>
      </c>
      <c r="E130" s="55"/>
      <c r="F130" s="8" t="s">
        <v>73</v>
      </c>
      <c r="G130" s="55"/>
      <c r="H130" s="13" t="s">
        <v>31</v>
      </c>
      <c r="J130" s="14">
        <f>J128+J131-J129</f>
        <v>-4.0579525947266118E-2</v>
      </c>
      <c r="K130" s="11"/>
      <c r="L130" s="10"/>
      <c r="M130" s="11"/>
      <c r="N130" s="14"/>
      <c r="O130" s="11"/>
      <c r="P130" s="14">
        <f t="shared" si="11"/>
        <v>-4.0579525947266118E-2</v>
      </c>
      <c r="Q130" s="11"/>
      <c r="R130" s="14">
        <f>R128+R131-R129</f>
        <v>3.4403284991700898</v>
      </c>
      <c r="S130" s="10"/>
      <c r="T130" s="14">
        <f>T128+T131-T129</f>
        <v>3.3997489732228234</v>
      </c>
      <c r="U130" s="14"/>
    </row>
    <row r="131" spans="2:21" ht="15" customHeight="1" x14ac:dyDescent="0.2">
      <c r="B131" s="49">
        <f>MAX(B$15:B130)+1</f>
        <v>82</v>
      </c>
      <c r="E131" s="55"/>
      <c r="F131" s="8" t="s">
        <v>74</v>
      </c>
      <c r="G131" s="55"/>
      <c r="H131" s="13" t="s">
        <v>31</v>
      </c>
      <c r="J131" s="14">
        <v>-4.0579525947266118E-2</v>
      </c>
      <c r="K131" s="11"/>
      <c r="L131" s="10"/>
      <c r="M131" s="11"/>
      <c r="N131" s="14"/>
      <c r="O131" s="11"/>
      <c r="P131" s="14">
        <f t="shared" si="11"/>
        <v>-4.0579525947266118E-2</v>
      </c>
      <c r="Q131" s="11"/>
      <c r="R131" s="14">
        <v>4.9828889120121556</v>
      </c>
      <c r="S131" s="10"/>
      <c r="T131" s="14">
        <v>4.9423093860648892</v>
      </c>
      <c r="U131" s="14"/>
    </row>
    <row r="132" spans="2:21" ht="15" customHeight="1" x14ac:dyDescent="0.2">
      <c r="B132" s="49">
        <f>MAX(B$15:B131)+1</f>
        <v>83</v>
      </c>
      <c r="E132" s="55"/>
      <c r="F132" s="8" t="s">
        <v>36</v>
      </c>
      <c r="G132" s="55"/>
      <c r="H132" s="13" t="s">
        <v>31</v>
      </c>
      <c r="J132" s="14">
        <v>0.14047670012902583</v>
      </c>
      <c r="K132" s="11"/>
      <c r="L132" s="10"/>
      <c r="M132" s="11"/>
      <c r="N132" s="14"/>
      <c r="O132" s="11"/>
      <c r="P132" s="14">
        <f t="shared" si="11"/>
        <v>0.14047670012902583</v>
      </c>
      <c r="Q132" s="11"/>
      <c r="R132" s="14">
        <v>14.261380567437262</v>
      </c>
      <c r="S132" s="10"/>
      <c r="T132" s="14">
        <v>14.401857267566289</v>
      </c>
      <c r="U132" s="14"/>
    </row>
    <row r="133" spans="2:21" ht="15" customHeight="1" x14ac:dyDescent="0.2">
      <c r="E133" s="55"/>
      <c r="J133" s="9"/>
      <c r="K133" s="9"/>
      <c r="M133" s="9"/>
      <c r="N133" s="9"/>
      <c r="O133" s="9"/>
      <c r="P133" s="9"/>
      <c r="Q133" s="9"/>
      <c r="R133" s="9"/>
      <c r="T133" s="9"/>
      <c r="U133" s="9"/>
    </row>
    <row r="134" spans="2:21" ht="15" customHeight="1" x14ac:dyDescent="0.2">
      <c r="D134" s="2" t="s">
        <v>75</v>
      </c>
      <c r="E134" s="55"/>
      <c r="F134" s="55"/>
      <c r="G134" s="55"/>
      <c r="H134" s="55"/>
      <c r="J134" s="9"/>
      <c r="K134" s="9"/>
      <c r="M134" s="9"/>
      <c r="N134" s="9"/>
      <c r="O134" s="9"/>
      <c r="P134" s="9"/>
      <c r="Q134" s="9"/>
      <c r="R134" s="9"/>
      <c r="T134" s="9"/>
      <c r="U134" s="9"/>
    </row>
    <row r="135" spans="2:21" ht="15" customHeight="1" x14ac:dyDescent="0.2">
      <c r="B135" s="49">
        <f>MAX(B$15:B134)+1</f>
        <v>84</v>
      </c>
      <c r="E135" s="55"/>
      <c r="F135" s="8" t="s">
        <v>28</v>
      </c>
      <c r="G135" s="55"/>
      <c r="H135" s="13" t="s">
        <v>29</v>
      </c>
      <c r="J135" s="12">
        <v>28710.306011975135</v>
      </c>
      <c r="K135" s="9"/>
      <c r="M135" s="9"/>
      <c r="N135" s="12"/>
      <c r="O135" s="9"/>
      <c r="P135" s="12">
        <f>J135+L135+N135</f>
        <v>28710.306011975135</v>
      </c>
      <c r="Q135" s="9"/>
      <c r="R135" s="14">
        <v>0</v>
      </c>
      <c r="T135" s="12">
        <v>28710.306011975135</v>
      </c>
      <c r="U135" s="12"/>
    </row>
    <row r="136" spans="2:21" ht="15" customHeight="1" x14ac:dyDescent="0.2">
      <c r="E136" s="55"/>
      <c r="F136" s="2" t="s">
        <v>41</v>
      </c>
      <c r="G136" s="55"/>
      <c r="H136" s="55"/>
      <c r="J136" s="9"/>
      <c r="K136" s="9"/>
      <c r="M136" s="9"/>
      <c r="N136" s="9"/>
      <c r="O136" s="9"/>
      <c r="P136" s="9"/>
      <c r="Q136" s="9"/>
      <c r="R136" s="9"/>
      <c r="T136" s="9"/>
      <c r="U136" s="9"/>
    </row>
    <row r="137" spans="2:21" ht="15" customHeight="1" x14ac:dyDescent="0.2">
      <c r="B137" s="49">
        <f>MAX(B$15:B136)+1</f>
        <v>85</v>
      </c>
      <c r="E137" s="55"/>
      <c r="F137" s="16" t="s">
        <v>42</v>
      </c>
      <c r="G137" s="55"/>
      <c r="H137" s="13" t="s">
        <v>31</v>
      </c>
      <c r="J137" s="14">
        <v>0</v>
      </c>
      <c r="K137" s="11"/>
      <c r="L137" s="10"/>
      <c r="M137" s="11"/>
      <c r="N137" s="14"/>
      <c r="O137" s="11"/>
      <c r="P137" s="14">
        <f t="shared" ref="P137:P139" si="12">J137+L137+N137</f>
        <v>0</v>
      </c>
      <c r="Q137" s="11"/>
      <c r="R137" s="14">
        <v>0</v>
      </c>
      <c r="S137" s="10"/>
      <c r="T137" s="14">
        <v>0</v>
      </c>
      <c r="U137" s="14"/>
    </row>
    <row r="138" spans="2:21" ht="15" customHeight="1" x14ac:dyDescent="0.2">
      <c r="B138" s="49">
        <f>MAX(B$15:B137)+1</f>
        <v>86</v>
      </c>
      <c r="E138" s="55"/>
      <c r="F138" s="16" t="s">
        <v>43</v>
      </c>
      <c r="G138" s="55"/>
      <c r="H138" s="13" t="s">
        <v>44</v>
      </c>
      <c r="J138" s="11">
        <v>0</v>
      </c>
      <c r="K138" s="11"/>
      <c r="L138" s="10"/>
      <c r="M138" s="11"/>
      <c r="N138" s="11"/>
      <c r="O138" s="11"/>
      <c r="P138" s="14">
        <f t="shared" si="12"/>
        <v>0</v>
      </c>
      <c r="Q138" s="9"/>
      <c r="R138" s="19">
        <f>T138</f>
        <v>7.5405421071370413E-3</v>
      </c>
      <c r="T138" s="19">
        <v>7.5405421071370413E-3</v>
      </c>
      <c r="U138" s="19"/>
    </row>
    <row r="139" spans="2:21" ht="15" customHeight="1" x14ac:dyDescent="0.2">
      <c r="B139" s="49">
        <f>MAX(B$15:B138)+1</f>
        <v>87</v>
      </c>
      <c r="E139" s="55"/>
      <c r="F139" s="16" t="s">
        <v>45</v>
      </c>
      <c r="G139" s="55"/>
      <c r="H139" s="13" t="s">
        <v>33</v>
      </c>
      <c r="J139" s="14">
        <v>20.547471001341428</v>
      </c>
      <c r="K139" s="11"/>
      <c r="L139" s="14">
        <v>0.39540372268177082</v>
      </c>
      <c r="M139" s="11"/>
      <c r="N139" s="14"/>
      <c r="O139" s="11"/>
      <c r="P139" s="14">
        <f t="shared" si="12"/>
        <v>20.942874724023198</v>
      </c>
      <c r="Q139" s="9"/>
      <c r="R139" s="57">
        <v>0.52459290163079986</v>
      </c>
      <c r="T139" s="57">
        <v>21.467467625653999</v>
      </c>
      <c r="U139" s="57"/>
    </row>
    <row r="140" spans="2:21" ht="15" customHeight="1" x14ac:dyDescent="0.2">
      <c r="B140" s="49"/>
      <c r="E140" s="55"/>
      <c r="F140" s="2" t="s">
        <v>49</v>
      </c>
      <c r="G140" s="55"/>
      <c r="H140" s="55"/>
      <c r="J140" s="9"/>
      <c r="K140" s="9"/>
      <c r="M140" s="9"/>
      <c r="N140" s="9"/>
      <c r="O140" s="9"/>
      <c r="P140" s="9"/>
      <c r="Q140" s="9"/>
      <c r="R140" s="9"/>
      <c r="T140" s="9"/>
      <c r="U140" s="9"/>
    </row>
    <row r="141" spans="2:21" ht="15" customHeight="1" x14ac:dyDescent="0.2">
      <c r="B141" s="49">
        <f>MAX(B$15:B140)+1</f>
        <v>88</v>
      </c>
      <c r="E141" s="55"/>
      <c r="F141" s="15" t="s">
        <v>50</v>
      </c>
      <c r="G141" s="55"/>
      <c r="H141" s="13" t="s">
        <v>51</v>
      </c>
      <c r="J141" s="24">
        <v>1.38064899247494E-2</v>
      </c>
      <c r="K141" s="22"/>
      <c r="L141" s="23"/>
      <c r="M141" s="22"/>
      <c r="N141" s="24"/>
      <c r="O141" s="22"/>
      <c r="P141" s="24">
        <f>J141+L141+N141</f>
        <v>1.38064899247494E-2</v>
      </c>
      <c r="Q141" s="22"/>
      <c r="R141" s="24">
        <v>1.1422163447849523E-3</v>
      </c>
      <c r="S141" s="23"/>
      <c r="T141" s="24">
        <v>1.4948706269534352E-2</v>
      </c>
      <c r="U141" s="24"/>
    </row>
    <row r="142" spans="2:21" ht="15" customHeight="1" x14ac:dyDescent="0.2">
      <c r="B142" s="49"/>
      <c r="E142" s="55"/>
      <c r="F142" s="15" t="s">
        <v>52</v>
      </c>
      <c r="G142" s="55"/>
      <c r="H142" s="55"/>
      <c r="J142" s="22"/>
      <c r="K142" s="22"/>
      <c r="L142" s="23"/>
      <c r="M142" s="22"/>
      <c r="N142" s="22"/>
      <c r="O142" s="22"/>
      <c r="P142" s="22"/>
      <c r="Q142" s="22"/>
      <c r="R142" s="22"/>
      <c r="S142" s="23"/>
      <c r="T142" s="22"/>
      <c r="U142" s="22"/>
    </row>
    <row r="143" spans="2:21" ht="15" customHeight="1" x14ac:dyDescent="0.2">
      <c r="B143" s="49">
        <f>MAX(B$15:B142)+1</f>
        <v>89</v>
      </c>
      <c r="E143" s="55"/>
      <c r="F143" s="26" t="s">
        <v>53</v>
      </c>
      <c r="G143" s="55"/>
      <c r="H143" s="13" t="s">
        <v>51</v>
      </c>
      <c r="J143" s="24">
        <v>1.7467848788297788</v>
      </c>
      <c r="K143" s="22"/>
      <c r="L143" s="23"/>
      <c r="M143" s="22"/>
      <c r="N143" s="24"/>
      <c r="O143" s="22"/>
      <c r="P143" s="24">
        <f t="shared" ref="P143:P145" si="13">J143+L143+N143</f>
        <v>1.7467848788297788</v>
      </c>
      <c r="Q143" s="22"/>
      <c r="R143" s="24">
        <v>0.82652577684062711</v>
      </c>
      <c r="S143" s="23"/>
      <c r="T143" s="24">
        <v>2.5733106556704062</v>
      </c>
      <c r="U143" s="24"/>
    </row>
    <row r="144" spans="2:21" ht="15" customHeight="1" x14ac:dyDescent="0.2">
      <c r="B144" s="49">
        <f>MAX(B$15:B143)+1</f>
        <v>90</v>
      </c>
      <c r="E144" s="55"/>
      <c r="F144" s="26" t="s">
        <v>54</v>
      </c>
      <c r="G144" s="55"/>
      <c r="H144" s="13" t="s">
        <v>51</v>
      </c>
      <c r="J144" s="24">
        <v>1.5684968388370619</v>
      </c>
      <c r="K144" s="22"/>
      <c r="L144" s="23"/>
      <c r="M144" s="22"/>
      <c r="N144" s="24"/>
      <c r="O144" s="22"/>
      <c r="P144" s="24">
        <f t="shared" si="13"/>
        <v>1.5684968388370619</v>
      </c>
      <c r="Q144" s="22"/>
      <c r="R144" s="24">
        <v>0.82652577684062711</v>
      </c>
      <c r="S144" s="23"/>
      <c r="T144" s="24">
        <v>2.3950226156776893</v>
      </c>
      <c r="U144" s="24"/>
    </row>
    <row r="145" spans="2:21" ht="15" customHeight="1" x14ac:dyDescent="0.2">
      <c r="B145" s="49">
        <f>MAX(B$15:B144)+1</f>
        <v>91</v>
      </c>
      <c r="E145" s="55"/>
      <c r="F145" s="26" t="s">
        <v>55</v>
      </c>
      <c r="G145" s="55"/>
      <c r="H145" s="13" t="s">
        <v>51</v>
      </c>
      <c r="J145" s="24">
        <v>1.5684968388370619</v>
      </c>
      <c r="K145" s="22"/>
      <c r="L145" s="23"/>
      <c r="M145" s="22"/>
      <c r="N145" s="24"/>
      <c r="O145" s="22"/>
      <c r="P145" s="24">
        <f t="shared" si="13"/>
        <v>1.5684968388370619</v>
      </c>
      <c r="Q145" s="22"/>
      <c r="R145" s="24">
        <v>0.82652577684062711</v>
      </c>
      <c r="S145" s="23"/>
      <c r="T145" s="24">
        <v>2.3950226156776893</v>
      </c>
      <c r="U145" s="24"/>
    </row>
    <row r="146" spans="2:21" ht="15" customHeight="1" x14ac:dyDescent="0.2">
      <c r="B146" s="49">
        <f>MAX(B$15:B145)+1</f>
        <v>92</v>
      </c>
      <c r="E146" s="55"/>
      <c r="F146" s="15" t="s">
        <v>56</v>
      </c>
      <c r="G146" s="55"/>
      <c r="H146" s="13" t="s">
        <v>57</v>
      </c>
      <c r="J146" s="24">
        <v>0</v>
      </c>
      <c r="K146" s="22"/>
      <c r="L146" s="23"/>
      <c r="M146" s="22"/>
      <c r="N146" s="24"/>
      <c r="O146" s="22"/>
      <c r="P146" s="24">
        <f>J146+L146+N146</f>
        <v>0</v>
      </c>
      <c r="Q146" s="22"/>
      <c r="R146" s="24">
        <v>0</v>
      </c>
      <c r="S146" s="23"/>
      <c r="T146" s="24">
        <v>0</v>
      </c>
      <c r="U146" s="24"/>
    </row>
    <row r="147" spans="2:21" ht="15" customHeight="1" x14ac:dyDescent="0.2">
      <c r="B147" s="49">
        <f>MAX(B$15:B146)+1</f>
        <v>93</v>
      </c>
      <c r="E147" s="55"/>
      <c r="F147" s="2" t="s">
        <v>58</v>
      </c>
      <c r="H147" s="13" t="s">
        <v>44</v>
      </c>
      <c r="J147" s="22">
        <v>0</v>
      </c>
      <c r="K147" s="22"/>
      <c r="L147" s="23"/>
      <c r="M147" s="22"/>
      <c r="N147" s="22"/>
      <c r="O147" s="9"/>
      <c r="P147" s="24">
        <f>J147+L147+N147</f>
        <v>0</v>
      </c>
      <c r="Q147" s="9"/>
      <c r="R147" s="19">
        <f>T147</f>
        <v>7.9936318892803795E-3</v>
      </c>
      <c r="T147" s="19">
        <v>7.9936318892803795E-3</v>
      </c>
      <c r="U147" s="19"/>
    </row>
    <row r="148" spans="2:21" ht="15" customHeight="1" x14ac:dyDescent="0.2">
      <c r="B148" s="49"/>
      <c r="E148" s="55"/>
      <c r="F148" s="15"/>
      <c r="J148" s="9"/>
      <c r="K148" s="9"/>
      <c r="M148" s="9"/>
      <c r="N148" s="9"/>
      <c r="O148" s="9"/>
      <c r="P148" s="19"/>
      <c r="Q148" s="9"/>
      <c r="R148" s="19"/>
      <c r="T148" s="19"/>
      <c r="U148" s="19"/>
    </row>
    <row r="149" spans="2:21" ht="15" customHeight="1" x14ac:dyDescent="0.2">
      <c r="B149" s="27" t="s">
        <v>76</v>
      </c>
      <c r="E149" s="55"/>
      <c r="F149" s="15"/>
      <c r="J149" s="9"/>
      <c r="K149" s="9"/>
      <c r="M149" s="9"/>
      <c r="N149" s="9"/>
      <c r="O149" s="9"/>
      <c r="P149" s="19"/>
      <c r="Q149" s="9"/>
      <c r="R149" s="19"/>
      <c r="T149" s="19"/>
      <c r="U149" s="19"/>
    </row>
    <row r="150" spans="2:21" ht="15" customHeight="1" x14ac:dyDescent="0.2">
      <c r="B150" s="7" t="s">
        <v>77</v>
      </c>
      <c r="C150" s="58"/>
      <c r="D150" s="58" t="s">
        <v>78</v>
      </c>
      <c r="E150" s="55"/>
      <c r="F150" s="15"/>
      <c r="J150" s="9"/>
      <c r="K150" s="9"/>
      <c r="M150" s="9"/>
      <c r="N150" s="9"/>
      <c r="O150" s="9"/>
      <c r="P150" s="19"/>
      <c r="Q150" s="9"/>
      <c r="R150" s="19"/>
      <c r="T150" s="19"/>
      <c r="U150" s="19"/>
    </row>
    <row r="151" spans="2:21" ht="15" customHeight="1" x14ac:dyDescent="0.2">
      <c r="B151" s="7" t="s">
        <v>18</v>
      </c>
      <c r="C151" s="58"/>
      <c r="D151" s="58" t="s">
        <v>79</v>
      </c>
      <c r="E151" s="55"/>
      <c r="F151" s="15"/>
      <c r="J151" s="9"/>
      <c r="K151" s="9"/>
      <c r="M151" s="9"/>
      <c r="N151" s="9"/>
      <c r="O151" s="9"/>
      <c r="P151" s="19"/>
      <c r="Q151" s="9"/>
      <c r="R151" s="19"/>
      <c r="T151" s="19"/>
      <c r="U151" s="19"/>
    </row>
    <row r="152" spans="2:21" ht="15" customHeight="1" x14ac:dyDescent="0.2">
      <c r="B152" s="7" t="s">
        <v>80</v>
      </c>
      <c r="C152" s="58"/>
      <c r="D152" s="58" t="s">
        <v>81</v>
      </c>
      <c r="E152" s="55"/>
      <c r="J152" s="9"/>
      <c r="K152" s="9"/>
      <c r="M152" s="9"/>
      <c r="N152" s="9"/>
      <c r="O152" s="9"/>
      <c r="P152" s="9"/>
      <c r="Q152" s="9"/>
      <c r="R152" s="9"/>
      <c r="T152" s="9"/>
      <c r="U152" s="9"/>
    </row>
    <row r="153" spans="2:21" ht="15" customHeight="1" x14ac:dyDescent="0.2">
      <c r="B153" s="7"/>
      <c r="C153" s="58"/>
      <c r="D153" s="58"/>
      <c r="E153" s="55"/>
      <c r="J153" s="9"/>
      <c r="K153" s="9"/>
      <c r="M153" s="9"/>
      <c r="N153" s="9"/>
      <c r="O153" s="9"/>
      <c r="P153" s="9"/>
      <c r="Q153" s="9"/>
      <c r="R153" s="9"/>
      <c r="T153" s="9"/>
      <c r="U153" s="9"/>
    </row>
    <row r="154" spans="2:21" ht="15" customHeight="1" x14ac:dyDescent="0.2">
      <c r="C154" s="28"/>
      <c r="D154" s="28"/>
      <c r="E154" s="28"/>
      <c r="F154" s="28"/>
      <c r="G154" s="28"/>
      <c r="H154" s="28"/>
      <c r="J154" s="29"/>
      <c r="K154" s="29"/>
      <c r="M154" s="29"/>
      <c r="N154" s="29"/>
      <c r="O154" s="29"/>
      <c r="P154" s="29"/>
      <c r="Q154" s="29"/>
      <c r="R154" s="29"/>
      <c r="S154" s="28"/>
      <c r="T154" s="29"/>
      <c r="U154" s="29"/>
    </row>
    <row r="155" spans="2:21" ht="15" customHeight="1" x14ac:dyDescent="0.2">
      <c r="B155" s="2"/>
      <c r="C155" s="29"/>
      <c r="D155" s="29"/>
      <c r="E155" s="29"/>
      <c r="F155" s="29"/>
      <c r="G155" s="29"/>
      <c r="H155" s="29"/>
      <c r="J155" s="29"/>
      <c r="K155" s="29"/>
      <c r="M155" s="29"/>
      <c r="N155" s="29"/>
      <c r="O155" s="29"/>
      <c r="P155" s="29"/>
      <c r="Q155" s="29"/>
      <c r="R155" s="29"/>
      <c r="S155" s="29"/>
      <c r="T155" s="29"/>
      <c r="U155" s="29"/>
    </row>
    <row r="156" spans="2:21" ht="15" customHeight="1" x14ac:dyDescent="0.2">
      <c r="B156" s="28"/>
      <c r="C156" s="29"/>
      <c r="D156" s="29"/>
      <c r="E156" s="29"/>
      <c r="F156" s="29"/>
      <c r="G156" s="29"/>
      <c r="H156" s="29"/>
      <c r="J156" s="29"/>
      <c r="K156" s="29"/>
      <c r="M156" s="29"/>
      <c r="N156" s="29"/>
      <c r="O156" s="29"/>
      <c r="P156" s="29"/>
      <c r="Q156" s="29"/>
      <c r="R156" s="29"/>
      <c r="S156" s="29"/>
      <c r="T156" s="29"/>
      <c r="U156" s="29"/>
    </row>
    <row r="157" spans="2:21" ht="57" hidden="1" customHeight="1" x14ac:dyDescent="0.2">
      <c r="B157" s="28"/>
      <c r="C157" s="29"/>
      <c r="D157" s="29"/>
      <c r="E157" s="29"/>
      <c r="F157" s="29"/>
      <c r="G157" s="29"/>
      <c r="H157" s="29"/>
      <c r="J157" s="29"/>
      <c r="K157" s="29"/>
      <c r="M157" s="29"/>
      <c r="N157" s="29"/>
      <c r="O157" s="29"/>
      <c r="P157" s="29"/>
      <c r="Q157" s="29"/>
      <c r="R157" s="29"/>
      <c r="S157" s="29"/>
      <c r="T157" s="29"/>
      <c r="U157" s="29"/>
    </row>
    <row r="158" spans="2:21" ht="15" customHeight="1" x14ac:dyDescent="0.2">
      <c r="B158" s="63" t="str">
        <f>+$B$5</f>
        <v>Summary of Proposed Unit Rate Component by Rate Class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43"/>
    </row>
    <row r="159" spans="2:21" ht="15" customHeight="1" x14ac:dyDescent="0.2">
      <c r="B159" s="63" t="s">
        <v>82</v>
      </c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43"/>
    </row>
    <row r="160" spans="2:21" ht="15" customHeight="1" x14ac:dyDescent="0.2">
      <c r="B160" s="28"/>
      <c r="C160" s="29"/>
      <c r="D160" s="29"/>
      <c r="E160" s="29"/>
      <c r="F160" s="29"/>
      <c r="G160" s="29"/>
      <c r="H160" s="29"/>
      <c r="I160" s="29"/>
      <c r="J160" s="29"/>
      <c r="K160" s="29"/>
      <c r="M160" s="29"/>
      <c r="N160" s="29"/>
      <c r="O160" s="29"/>
      <c r="P160" s="29"/>
      <c r="Q160" s="29"/>
      <c r="R160" s="29"/>
      <c r="S160" s="29"/>
      <c r="T160" s="29"/>
      <c r="U160" s="29"/>
    </row>
    <row r="161" spans="2:21" ht="15" customHeight="1" x14ac:dyDescent="0.2">
      <c r="B161" s="28"/>
      <c r="C161" s="29"/>
      <c r="D161" s="29"/>
      <c r="E161" s="29"/>
      <c r="F161" s="29"/>
      <c r="G161" s="29"/>
      <c r="H161" s="29"/>
      <c r="I161" s="29"/>
      <c r="K161" s="30"/>
      <c r="M161" s="30"/>
      <c r="O161" s="30"/>
      <c r="P161" s="30"/>
      <c r="Q161" s="30"/>
      <c r="R161" s="30"/>
      <c r="S161" s="29"/>
    </row>
    <row r="162" spans="2:21" ht="15" customHeight="1" x14ac:dyDescent="0.2">
      <c r="B162" s="45"/>
      <c r="C162" s="45"/>
      <c r="D162" s="45"/>
      <c r="E162" s="45"/>
      <c r="F162" s="45"/>
      <c r="G162" s="45"/>
      <c r="J162" s="3"/>
      <c r="K162" s="3"/>
      <c r="L162" s="3"/>
      <c r="M162" s="3"/>
      <c r="N162" s="3" t="s">
        <v>2</v>
      </c>
      <c r="O162" s="3"/>
      <c r="P162" s="3">
        <v>2024</v>
      </c>
      <c r="Q162" s="3"/>
      <c r="R162" s="3">
        <v>2024</v>
      </c>
      <c r="S162" s="1"/>
      <c r="T162" s="1" t="s">
        <v>3</v>
      </c>
      <c r="U162" s="1"/>
    </row>
    <row r="163" spans="2:21" ht="15" customHeight="1" x14ac:dyDescent="0.2">
      <c r="B163" s="47" t="s">
        <v>4</v>
      </c>
      <c r="C163" s="47"/>
      <c r="D163" s="48" t="s">
        <v>5</v>
      </c>
      <c r="E163" s="47"/>
      <c r="F163" s="47"/>
      <c r="G163" s="47"/>
      <c r="H163" s="3"/>
      <c r="I163" s="3"/>
      <c r="J163" s="3" t="s">
        <v>6</v>
      </c>
      <c r="K163" s="49"/>
      <c r="L163" s="3" t="s">
        <v>7</v>
      </c>
      <c r="M163" s="3"/>
      <c r="N163" s="3" t="s">
        <v>8</v>
      </c>
      <c r="O163" s="3"/>
      <c r="P163" s="3" t="s">
        <v>9</v>
      </c>
      <c r="Q163" s="3"/>
      <c r="R163" s="3" t="s">
        <v>10</v>
      </c>
      <c r="S163" s="3"/>
      <c r="T163" s="1" t="s">
        <v>11</v>
      </c>
      <c r="U163" s="1"/>
    </row>
    <row r="164" spans="2:21" ht="15" customHeight="1" x14ac:dyDescent="0.2">
      <c r="B164" s="50" t="s">
        <v>12</v>
      </c>
      <c r="C164" s="51"/>
      <c r="D164" s="52" t="s">
        <v>13</v>
      </c>
      <c r="E164" s="49"/>
      <c r="F164" s="53" t="s">
        <v>14</v>
      </c>
      <c r="G164" s="49"/>
      <c r="H164" s="54" t="s">
        <v>15</v>
      </c>
      <c r="J164" s="4" t="s">
        <v>16</v>
      </c>
      <c r="K164" s="49"/>
      <c r="L164" s="5" t="s">
        <v>17</v>
      </c>
      <c r="M164" s="3"/>
      <c r="N164" s="6" t="s">
        <v>18</v>
      </c>
      <c r="O164" s="3"/>
      <c r="P164" s="4" t="s">
        <v>16</v>
      </c>
      <c r="Q164" s="3"/>
      <c r="R164" s="4" t="s">
        <v>19</v>
      </c>
      <c r="S164" s="1"/>
      <c r="T164" s="4" t="s">
        <v>20</v>
      </c>
      <c r="U164" s="3"/>
    </row>
    <row r="165" spans="2:21" ht="15" customHeight="1" x14ac:dyDescent="0.2">
      <c r="B165" s="49"/>
      <c r="C165" s="51"/>
      <c r="D165" s="51"/>
      <c r="E165" s="49"/>
      <c r="F165" s="49"/>
      <c r="G165" s="49"/>
      <c r="J165" s="49" t="s">
        <v>21</v>
      </c>
      <c r="K165" s="49"/>
      <c r="L165" s="7" t="s">
        <v>22</v>
      </c>
      <c r="M165" s="49"/>
      <c r="N165" s="49" t="s">
        <v>23</v>
      </c>
      <c r="O165" s="49"/>
      <c r="P165" s="49" t="s">
        <v>24</v>
      </c>
      <c r="Q165" s="49"/>
      <c r="R165" s="49" t="s">
        <v>25</v>
      </c>
      <c r="S165" s="1"/>
      <c r="T165" s="49" t="s">
        <v>26</v>
      </c>
      <c r="U165" s="49"/>
    </row>
    <row r="167" spans="2:21" ht="15" customHeight="1" x14ac:dyDescent="0.2">
      <c r="B167" s="2"/>
      <c r="D167" s="2" t="s">
        <v>83</v>
      </c>
      <c r="E167" s="55"/>
      <c r="F167" s="8"/>
      <c r="G167" s="55"/>
      <c r="H167" s="55"/>
      <c r="J167" s="9"/>
      <c r="K167" s="9"/>
      <c r="M167" s="9"/>
      <c r="N167" s="9"/>
      <c r="O167" s="9"/>
      <c r="P167" s="9"/>
      <c r="Q167" s="9"/>
      <c r="R167" s="9"/>
      <c r="T167" s="9"/>
      <c r="U167" s="9"/>
    </row>
    <row r="168" spans="2:21" ht="15" customHeight="1" x14ac:dyDescent="0.2">
      <c r="B168" s="49">
        <v>1</v>
      </c>
      <c r="E168" s="55"/>
      <c r="F168" s="8" t="s">
        <v>28</v>
      </c>
      <c r="G168" s="55"/>
      <c r="H168" s="13" t="s">
        <v>29</v>
      </c>
      <c r="J168" s="12">
        <v>2112.1364999999996</v>
      </c>
      <c r="K168" s="9"/>
      <c r="M168" s="9"/>
      <c r="N168" s="12"/>
      <c r="O168" s="9"/>
      <c r="P168" s="12">
        <f>J168+L168+N168</f>
        <v>2112.1364999999996</v>
      </c>
      <c r="Q168" s="9"/>
      <c r="R168" s="23">
        <v>0</v>
      </c>
      <c r="T168" s="12">
        <f>P168+R168</f>
        <v>2112.1364999999996</v>
      </c>
      <c r="U168" s="12"/>
    </row>
    <row r="169" spans="2:21" ht="15" customHeight="1" x14ac:dyDescent="0.2">
      <c r="B169" s="49">
        <f>MAX(B$168:B168)+1</f>
        <v>2</v>
      </c>
      <c r="E169" s="55"/>
      <c r="F169" s="8" t="s">
        <v>84</v>
      </c>
      <c r="G169" s="55"/>
      <c r="H169" s="55"/>
      <c r="J169" s="9"/>
      <c r="K169" s="9"/>
      <c r="M169" s="9"/>
      <c r="N169" s="9"/>
      <c r="O169" s="9"/>
      <c r="P169" s="9"/>
      <c r="Q169" s="9"/>
      <c r="R169" s="9"/>
      <c r="T169" s="12"/>
      <c r="U169" s="9"/>
    </row>
    <row r="170" spans="2:21" ht="15" customHeight="1" x14ac:dyDescent="0.2">
      <c r="B170" s="49">
        <f>MAX(B$168:B169)+1</f>
        <v>3</v>
      </c>
      <c r="E170" s="55"/>
      <c r="F170" s="15" t="s">
        <v>85</v>
      </c>
      <c r="G170" s="55"/>
      <c r="H170" s="13" t="s">
        <v>86</v>
      </c>
      <c r="J170" s="31">
        <v>2.9510000000000001</v>
      </c>
      <c r="K170" s="9"/>
      <c r="M170" s="9"/>
      <c r="N170" s="31"/>
      <c r="O170" s="9"/>
      <c r="P170" s="31">
        <f>J170+L170+N170</f>
        <v>2.9510000000000001</v>
      </c>
      <c r="Q170" s="9"/>
      <c r="R170" s="23">
        <v>0</v>
      </c>
      <c r="T170" s="31">
        <f t="shared" ref="T170:T172" si="14">P170+R170</f>
        <v>2.9510000000000001</v>
      </c>
      <c r="U170" s="31"/>
    </row>
    <row r="171" spans="2:21" ht="15" customHeight="1" x14ac:dyDescent="0.2">
      <c r="E171" s="55"/>
      <c r="F171" s="8"/>
      <c r="G171" s="55"/>
      <c r="H171" s="55"/>
      <c r="J171" s="9"/>
      <c r="K171" s="9"/>
      <c r="M171" s="9"/>
      <c r="N171" s="9"/>
      <c r="O171" s="9"/>
      <c r="P171" s="9"/>
      <c r="Q171" s="9"/>
      <c r="R171" s="9"/>
      <c r="T171" s="9"/>
      <c r="U171" s="9"/>
    </row>
    <row r="172" spans="2:21" ht="15" customHeight="1" x14ac:dyDescent="0.2">
      <c r="B172" s="49">
        <f>MAX(B$168:B171)+1</f>
        <v>4</v>
      </c>
      <c r="E172" s="55"/>
      <c r="F172" s="8" t="s">
        <v>87</v>
      </c>
      <c r="G172" s="55"/>
      <c r="H172" s="13" t="s">
        <v>86</v>
      </c>
      <c r="J172" s="31">
        <v>9.7000000000000003E-2</v>
      </c>
      <c r="K172" s="9"/>
      <c r="M172" s="9"/>
      <c r="N172" s="25"/>
      <c r="O172" s="9"/>
      <c r="P172" s="31">
        <f>J172+L172+N172</f>
        <v>9.7000000000000003E-2</v>
      </c>
      <c r="Q172" s="9"/>
      <c r="R172" s="23">
        <v>0</v>
      </c>
      <c r="T172" s="31">
        <f t="shared" si="14"/>
        <v>9.7000000000000003E-2</v>
      </c>
      <c r="U172" s="31"/>
    </row>
    <row r="173" spans="2:21" ht="15" customHeight="1" x14ac:dyDescent="0.2">
      <c r="E173" s="55"/>
      <c r="F173" s="8"/>
      <c r="G173" s="55"/>
      <c r="H173" s="55"/>
      <c r="J173" s="9"/>
      <c r="K173" s="9"/>
      <c r="M173" s="9"/>
      <c r="N173" s="9"/>
      <c r="O173" s="9"/>
      <c r="P173" s="9"/>
      <c r="Q173" s="9"/>
      <c r="R173" s="9"/>
      <c r="T173" s="9"/>
      <c r="U173" s="9"/>
    </row>
    <row r="174" spans="2:21" ht="15" customHeight="1" x14ac:dyDescent="0.2">
      <c r="D174" s="2" t="s">
        <v>88</v>
      </c>
      <c r="E174" s="55"/>
      <c r="F174" s="8"/>
      <c r="G174" s="55"/>
      <c r="H174" s="55"/>
      <c r="J174" s="9"/>
      <c r="K174" s="9"/>
      <c r="M174" s="9"/>
      <c r="N174" s="9"/>
      <c r="O174" s="9"/>
      <c r="P174" s="9"/>
      <c r="Q174" s="9"/>
      <c r="R174" s="9"/>
      <c r="T174" s="9"/>
      <c r="U174" s="9"/>
    </row>
    <row r="175" spans="2:21" ht="15" customHeight="1" x14ac:dyDescent="0.2">
      <c r="E175" s="55"/>
      <c r="F175" s="2" t="s">
        <v>84</v>
      </c>
    </row>
    <row r="176" spans="2:21" ht="15" customHeight="1" x14ac:dyDescent="0.2">
      <c r="D176" s="32"/>
      <c r="E176" s="55"/>
      <c r="F176" s="15" t="s">
        <v>89</v>
      </c>
    </row>
    <row r="177" spans="2:21" ht="15" customHeight="1" x14ac:dyDescent="0.2">
      <c r="B177" s="49">
        <f>MAX(B$168:B176)+1</f>
        <v>5</v>
      </c>
      <c r="D177" s="32"/>
      <c r="E177" s="55"/>
      <c r="F177" s="32" t="s">
        <v>90</v>
      </c>
      <c r="G177" s="55"/>
      <c r="H177" s="13" t="s">
        <v>86</v>
      </c>
      <c r="J177" s="31">
        <v>3.2674563715578717</v>
      </c>
      <c r="K177" s="9"/>
      <c r="M177" s="9"/>
      <c r="N177" s="31"/>
      <c r="O177" s="9"/>
      <c r="P177" s="31">
        <f>J177+L177+N177</f>
        <v>3.2674563715578717</v>
      </c>
      <c r="Q177" s="9"/>
      <c r="R177" s="23">
        <v>0</v>
      </c>
      <c r="T177" s="31">
        <f>P177+R177</f>
        <v>3.2674563715578717</v>
      </c>
      <c r="U177" s="31"/>
    </row>
    <row r="178" spans="2:21" ht="15" customHeight="1" x14ac:dyDescent="0.2">
      <c r="B178" s="49">
        <f>MAX(B$168:B177)+1</f>
        <v>6</v>
      </c>
      <c r="D178" s="32"/>
      <c r="E178" s="55"/>
      <c r="F178" s="32" t="s">
        <v>91</v>
      </c>
      <c r="H178" s="13" t="s">
        <v>86</v>
      </c>
      <c r="J178" s="31">
        <v>2.2763448764807999</v>
      </c>
      <c r="K178" s="9"/>
      <c r="M178" s="9"/>
      <c r="N178" s="31"/>
      <c r="O178" s="9"/>
      <c r="P178" s="31">
        <f t="shared" ref="P178:P191" si="15">J178+L178+N178</f>
        <v>2.2763448764807999</v>
      </c>
      <c r="Q178" s="9"/>
      <c r="R178" s="23">
        <v>0</v>
      </c>
      <c r="T178" s="31">
        <f t="shared" ref="T178:T196" si="16">P178+R178</f>
        <v>2.2763448764807999</v>
      </c>
      <c r="U178" s="31"/>
    </row>
    <row r="179" spans="2:21" ht="15" customHeight="1" x14ac:dyDescent="0.2">
      <c r="B179" s="49">
        <f>MAX(B$168:B178)+1</f>
        <v>7</v>
      </c>
      <c r="D179" s="32"/>
      <c r="E179" s="55"/>
      <c r="F179" s="32" t="s">
        <v>92</v>
      </c>
      <c r="H179" s="13" t="s">
        <v>86</v>
      </c>
      <c r="J179" s="31">
        <v>1.3442264447664432</v>
      </c>
      <c r="K179" s="9"/>
      <c r="M179" s="9"/>
      <c r="N179" s="31"/>
      <c r="O179" s="9"/>
      <c r="P179" s="31">
        <f t="shared" si="15"/>
        <v>1.3442264447664432</v>
      </c>
      <c r="Q179" s="9"/>
      <c r="R179" s="23">
        <v>0</v>
      </c>
      <c r="T179" s="31">
        <f t="shared" si="16"/>
        <v>1.3442264447664432</v>
      </c>
      <c r="U179" s="31"/>
    </row>
    <row r="180" spans="2:21" ht="15" customHeight="1" x14ac:dyDescent="0.2">
      <c r="B180" s="49">
        <f>MAX(B$168:B179)+1</f>
        <v>8</v>
      </c>
      <c r="D180" s="32"/>
      <c r="E180" s="55"/>
      <c r="F180" s="32" t="s">
        <v>93</v>
      </c>
      <c r="H180" s="13" t="s">
        <v>86</v>
      </c>
      <c r="J180" s="31">
        <v>0.89519352645421146</v>
      </c>
      <c r="K180" s="9"/>
      <c r="M180" s="9"/>
      <c r="N180" s="31"/>
      <c r="O180" s="9"/>
      <c r="P180" s="31">
        <f t="shared" si="15"/>
        <v>0.89519352645421146</v>
      </c>
      <c r="Q180" s="9"/>
      <c r="R180" s="23">
        <v>0</v>
      </c>
      <c r="T180" s="31">
        <f t="shared" si="16"/>
        <v>0.89519352645421146</v>
      </c>
      <c r="U180" s="31"/>
    </row>
    <row r="181" spans="2:21" ht="15" customHeight="1" x14ac:dyDescent="0.2">
      <c r="B181" s="49">
        <f>MAX(B$168:B180)+1</f>
        <v>9</v>
      </c>
      <c r="D181" s="32"/>
      <c r="E181" s="55"/>
      <c r="F181" s="32" t="s">
        <v>94</v>
      </c>
      <c r="H181" s="13" t="s">
        <v>86</v>
      </c>
      <c r="J181" s="31">
        <v>0.89519352645421146</v>
      </c>
      <c r="K181" s="9"/>
      <c r="M181" s="9"/>
      <c r="N181" s="31"/>
      <c r="O181" s="9"/>
      <c r="P181" s="31">
        <f t="shared" si="15"/>
        <v>0.89519352645421146</v>
      </c>
      <c r="Q181" s="9"/>
      <c r="R181" s="23">
        <v>0</v>
      </c>
      <c r="T181" s="31">
        <f t="shared" si="16"/>
        <v>0.89519352645421146</v>
      </c>
      <c r="U181" s="31"/>
    </row>
    <row r="182" spans="2:21" ht="15" customHeight="1" x14ac:dyDescent="0.2">
      <c r="B182" s="49">
        <f>MAX(B$168:B181)+1</f>
        <v>10</v>
      </c>
      <c r="D182" s="32"/>
      <c r="E182" s="55"/>
      <c r="F182" s="32" t="s">
        <v>95</v>
      </c>
      <c r="H182" s="13" t="s">
        <v>86</v>
      </c>
      <c r="J182" s="31">
        <v>1.2815713546199192</v>
      </c>
      <c r="K182" s="9"/>
      <c r="M182" s="9"/>
      <c r="N182" s="31"/>
      <c r="O182" s="9"/>
      <c r="P182" s="31">
        <f t="shared" si="15"/>
        <v>1.2815713546199192</v>
      </c>
      <c r="Q182" s="9"/>
      <c r="R182" s="23">
        <v>0</v>
      </c>
      <c r="T182" s="31">
        <f t="shared" si="16"/>
        <v>1.2815713546199192</v>
      </c>
      <c r="U182" s="31"/>
    </row>
    <row r="183" spans="2:21" ht="15" customHeight="1" x14ac:dyDescent="0.2">
      <c r="B183" s="49">
        <f>MAX(B$168:B182)+1</f>
        <v>11</v>
      </c>
      <c r="D183" s="32"/>
      <c r="E183" s="55"/>
      <c r="F183" s="32" t="s">
        <v>96</v>
      </c>
      <c r="H183" s="13" t="s">
        <v>86</v>
      </c>
      <c r="J183" s="31">
        <v>2.0237913399755856</v>
      </c>
      <c r="K183" s="9"/>
      <c r="M183" s="9"/>
      <c r="N183" s="31"/>
      <c r="O183" s="9"/>
      <c r="P183" s="31">
        <f t="shared" si="15"/>
        <v>2.0237913399755856</v>
      </c>
      <c r="Q183" s="9"/>
      <c r="R183" s="23">
        <v>0</v>
      </c>
      <c r="T183" s="31">
        <f t="shared" si="16"/>
        <v>2.0237913399755856</v>
      </c>
      <c r="U183" s="31"/>
    </row>
    <row r="184" spans="2:21" ht="15" customHeight="1" x14ac:dyDescent="0.2">
      <c r="B184" s="49">
        <f>MAX(B$168:B183)+1</f>
        <v>12</v>
      </c>
      <c r="D184" s="32"/>
      <c r="E184" s="55"/>
      <c r="F184" s="32" t="s">
        <v>97</v>
      </c>
      <c r="H184" s="13" t="s">
        <v>86</v>
      </c>
      <c r="J184" s="31">
        <v>0.89519352645421146</v>
      </c>
      <c r="K184" s="9"/>
      <c r="M184" s="9"/>
      <c r="N184" s="31"/>
      <c r="O184" s="9"/>
      <c r="P184" s="31">
        <f t="shared" si="15"/>
        <v>0.89519352645421146</v>
      </c>
      <c r="Q184" s="9"/>
      <c r="R184" s="23">
        <v>0</v>
      </c>
      <c r="T184" s="31">
        <f t="shared" si="16"/>
        <v>0.89519352645421146</v>
      </c>
      <c r="U184" s="31"/>
    </row>
    <row r="185" spans="2:21" ht="15" customHeight="1" x14ac:dyDescent="0.2">
      <c r="B185" s="49">
        <f>MAX(B$168:B184)+1</f>
        <v>13</v>
      </c>
      <c r="D185" s="32"/>
      <c r="E185" s="55"/>
      <c r="F185" s="32" t="s">
        <v>98</v>
      </c>
      <c r="H185" s="13" t="s">
        <v>86</v>
      </c>
      <c r="J185" s="31">
        <v>0.89519352645421146</v>
      </c>
      <c r="K185" s="9"/>
      <c r="M185" s="9"/>
      <c r="N185" s="31"/>
      <c r="O185" s="9"/>
      <c r="P185" s="31">
        <f t="shared" si="15"/>
        <v>0.89519352645421146</v>
      </c>
      <c r="Q185" s="9"/>
      <c r="R185" s="23">
        <v>0</v>
      </c>
      <c r="T185" s="31">
        <f t="shared" si="16"/>
        <v>0.89519352645421146</v>
      </c>
      <c r="U185" s="31"/>
    </row>
    <row r="186" spans="2:21" ht="15" customHeight="1" x14ac:dyDescent="0.2">
      <c r="B186" s="49">
        <f>MAX(B$168:B185)+1</f>
        <v>14</v>
      </c>
      <c r="D186" s="32"/>
      <c r="E186" s="55"/>
      <c r="F186" s="32" t="s">
        <v>99</v>
      </c>
      <c r="H186" s="13" t="s">
        <v>86</v>
      </c>
      <c r="J186" s="31">
        <v>4.193246005082969</v>
      </c>
      <c r="N186" s="31"/>
      <c r="P186" s="31">
        <f t="shared" si="15"/>
        <v>4.193246005082969</v>
      </c>
      <c r="R186" s="23">
        <v>0</v>
      </c>
      <c r="T186" s="31">
        <f t="shared" si="16"/>
        <v>4.193246005082969</v>
      </c>
      <c r="U186" s="31"/>
    </row>
    <row r="187" spans="2:21" ht="15" customHeight="1" x14ac:dyDescent="0.2">
      <c r="B187" s="49">
        <f>MAX(B$168:B186)+1</f>
        <v>15</v>
      </c>
      <c r="F187" s="32" t="s">
        <v>100</v>
      </c>
      <c r="H187" s="13" t="s">
        <v>86</v>
      </c>
      <c r="J187" s="31">
        <v>1.1488345219405394</v>
      </c>
      <c r="N187" s="31"/>
      <c r="P187" s="31">
        <f t="shared" si="15"/>
        <v>1.1488345219405394</v>
      </c>
      <c r="R187" s="23">
        <v>0</v>
      </c>
      <c r="T187" s="31">
        <f t="shared" si="16"/>
        <v>1.1488345219405394</v>
      </c>
      <c r="U187" s="31"/>
    </row>
    <row r="188" spans="2:21" ht="15" customHeight="1" x14ac:dyDescent="0.2">
      <c r="B188" s="49">
        <f>MAX(B$168:B187)+1</f>
        <v>16</v>
      </c>
      <c r="F188" s="16" t="s">
        <v>101</v>
      </c>
      <c r="H188" s="13" t="s">
        <v>86</v>
      </c>
      <c r="J188" s="31">
        <v>1.2658069723171674</v>
      </c>
      <c r="N188" s="31"/>
      <c r="P188" s="31">
        <f t="shared" si="15"/>
        <v>1.2658069723171674</v>
      </c>
      <c r="R188" s="23">
        <v>0</v>
      </c>
      <c r="T188" s="31">
        <f t="shared" si="16"/>
        <v>1.2658069723171674</v>
      </c>
      <c r="U188" s="31"/>
    </row>
    <row r="189" spans="2:21" ht="15" customHeight="1" x14ac:dyDescent="0.2">
      <c r="B189" s="49">
        <f>MAX(B$168:B188)+1</f>
        <v>17</v>
      </c>
      <c r="F189" s="32" t="s">
        <v>102</v>
      </c>
      <c r="H189" s="13" t="s">
        <v>86</v>
      </c>
      <c r="J189" s="31">
        <v>5.0999999999999997E-2</v>
      </c>
      <c r="K189" s="9"/>
      <c r="M189" s="9"/>
      <c r="N189" s="31"/>
      <c r="O189" s="9"/>
      <c r="P189" s="31">
        <f t="shared" si="15"/>
        <v>5.0999999999999997E-2</v>
      </c>
      <c r="Q189" s="9"/>
      <c r="R189" s="23">
        <v>0</v>
      </c>
      <c r="T189" s="31">
        <f t="shared" si="16"/>
        <v>5.0999999999999997E-2</v>
      </c>
      <c r="U189" s="31"/>
    </row>
    <row r="190" spans="2:21" ht="15" customHeight="1" x14ac:dyDescent="0.2">
      <c r="F190" s="55"/>
      <c r="J190" s="31"/>
      <c r="K190" s="9"/>
      <c r="M190" s="9"/>
      <c r="N190" s="31"/>
      <c r="O190" s="9"/>
      <c r="P190" s="9"/>
      <c r="Q190" s="9"/>
      <c r="R190" s="9"/>
      <c r="T190" s="31"/>
      <c r="U190" s="31"/>
    </row>
    <row r="191" spans="2:21" ht="15" customHeight="1" x14ac:dyDescent="0.2">
      <c r="B191" s="49">
        <f>MAX(B$168:B190)+1</f>
        <v>18</v>
      </c>
      <c r="F191" s="33" t="s">
        <v>103</v>
      </c>
      <c r="H191" s="13" t="s">
        <v>86</v>
      </c>
      <c r="J191" s="31">
        <v>4.1626498980120834</v>
      </c>
      <c r="N191" s="31"/>
      <c r="P191" s="31">
        <f t="shared" si="15"/>
        <v>4.1626498980120834</v>
      </c>
      <c r="R191" s="23">
        <v>0</v>
      </c>
      <c r="T191" s="31">
        <f t="shared" si="16"/>
        <v>4.1626498980120834</v>
      </c>
      <c r="U191" s="31"/>
    </row>
    <row r="192" spans="2:21" ht="15" customHeight="1" x14ac:dyDescent="0.2">
      <c r="F192" s="34"/>
      <c r="T192" s="31"/>
    </row>
    <row r="193" spans="2:21" ht="15" customHeight="1" x14ac:dyDescent="0.2">
      <c r="F193" s="33" t="s">
        <v>104</v>
      </c>
      <c r="T193" s="31"/>
    </row>
    <row r="194" spans="2:21" ht="15" customHeight="1" x14ac:dyDescent="0.2">
      <c r="B194" s="49">
        <f>MAX(B$168:B193)+1</f>
        <v>19</v>
      </c>
      <c r="F194" s="34" t="s">
        <v>105</v>
      </c>
      <c r="H194" s="13" t="s">
        <v>86</v>
      </c>
      <c r="J194" s="31">
        <v>1.3915935067524735E-2</v>
      </c>
      <c r="K194" s="9"/>
      <c r="M194" s="9"/>
      <c r="N194" s="31"/>
      <c r="O194" s="9"/>
      <c r="P194" s="31">
        <f t="shared" ref="P194:P196" si="17">J194+L194+N194</f>
        <v>1.3915935067524735E-2</v>
      </c>
      <c r="Q194" s="9"/>
      <c r="R194" s="23">
        <v>0</v>
      </c>
      <c r="T194" s="31">
        <f t="shared" si="16"/>
        <v>1.3915935067524735E-2</v>
      </c>
      <c r="U194" s="31"/>
    </row>
    <row r="195" spans="2:21" ht="15" customHeight="1" x14ac:dyDescent="0.2">
      <c r="B195" s="49">
        <f>MAX(B$168:B194)+1</f>
        <v>20</v>
      </c>
      <c r="F195" s="34" t="s">
        <v>106</v>
      </c>
      <c r="H195" s="13" t="s">
        <v>86</v>
      </c>
      <c r="J195" s="31">
        <v>2.0873902601287103E-2</v>
      </c>
      <c r="K195" s="9"/>
      <c r="M195" s="9"/>
      <c r="N195" s="31"/>
      <c r="O195" s="9"/>
      <c r="P195" s="31">
        <f t="shared" si="17"/>
        <v>2.0873902601287103E-2</v>
      </c>
      <c r="Q195" s="9"/>
      <c r="R195" s="23">
        <v>0</v>
      </c>
      <c r="T195" s="31">
        <f t="shared" si="16"/>
        <v>2.0873902601287103E-2</v>
      </c>
      <c r="U195" s="31"/>
    </row>
    <row r="196" spans="2:21" ht="15" customHeight="1" x14ac:dyDescent="0.2">
      <c r="B196" s="49">
        <f>MAX(B$168:B195)+1</f>
        <v>21</v>
      </c>
      <c r="F196" s="26" t="s">
        <v>107</v>
      </c>
      <c r="H196" s="13" t="s">
        <v>86</v>
      </c>
      <c r="J196" s="31">
        <v>0.16400000000000001</v>
      </c>
      <c r="K196" s="9"/>
      <c r="M196" s="9"/>
      <c r="N196" s="31"/>
      <c r="O196" s="9"/>
      <c r="P196" s="31">
        <f t="shared" si="17"/>
        <v>0.16400000000000001</v>
      </c>
      <c r="Q196" s="9"/>
      <c r="R196" s="23">
        <v>0</v>
      </c>
      <c r="T196" s="31">
        <f t="shared" si="16"/>
        <v>0.16400000000000001</v>
      </c>
      <c r="U196" s="31"/>
    </row>
    <row r="197" spans="2:21" ht="15" customHeight="1" x14ac:dyDescent="0.2">
      <c r="F197" s="15"/>
    </row>
    <row r="198" spans="2:21" ht="15" customHeight="1" x14ac:dyDescent="0.2">
      <c r="F198" s="2" t="s">
        <v>108</v>
      </c>
    </row>
    <row r="199" spans="2:21" ht="15" customHeight="1" x14ac:dyDescent="0.2">
      <c r="B199" s="49">
        <f>MAX(B$168:B198)+1</f>
        <v>22</v>
      </c>
      <c r="F199" s="32" t="s">
        <v>109</v>
      </c>
      <c r="H199" s="13" t="s">
        <v>57</v>
      </c>
      <c r="J199" s="23">
        <v>0</v>
      </c>
      <c r="K199" s="35"/>
      <c r="N199" s="36"/>
      <c r="P199" s="31">
        <f t="shared" ref="P199:P213" si="18">J199+L199+N199</f>
        <v>0</v>
      </c>
      <c r="R199" s="37" t="s">
        <v>110</v>
      </c>
      <c r="T199" s="37" t="str">
        <f>R199</f>
        <v>Note (4)</v>
      </c>
      <c r="U199" s="37"/>
    </row>
    <row r="200" spans="2:21" ht="15" customHeight="1" x14ac:dyDescent="0.2">
      <c r="B200" s="49">
        <f>MAX(B$168:B199)+1</f>
        <v>23</v>
      </c>
      <c r="F200" s="32" t="s">
        <v>111</v>
      </c>
      <c r="H200" s="13" t="s">
        <v>57</v>
      </c>
      <c r="J200" s="23">
        <v>0</v>
      </c>
      <c r="K200" s="35"/>
      <c r="N200" s="36"/>
      <c r="P200" s="31">
        <f t="shared" si="18"/>
        <v>0</v>
      </c>
      <c r="R200" s="37" t="s">
        <v>110</v>
      </c>
      <c r="T200" s="37" t="str">
        <f t="shared" ref="T200:T213" si="19">R200</f>
        <v>Note (4)</v>
      </c>
      <c r="U200" s="37"/>
    </row>
    <row r="201" spans="2:21" ht="15" customHeight="1" x14ac:dyDescent="0.2">
      <c r="B201" s="49">
        <f>MAX(B$168:B200)+1</f>
        <v>24</v>
      </c>
      <c r="F201" s="32" t="s">
        <v>112</v>
      </c>
      <c r="H201" s="13" t="s">
        <v>57</v>
      </c>
      <c r="J201" s="23">
        <v>0</v>
      </c>
      <c r="K201" s="35"/>
      <c r="N201" s="36"/>
      <c r="P201" s="31">
        <f t="shared" si="18"/>
        <v>0</v>
      </c>
      <c r="R201" s="37" t="s">
        <v>110</v>
      </c>
      <c r="T201" s="37" t="str">
        <f t="shared" si="19"/>
        <v>Note (4)</v>
      </c>
      <c r="U201" s="37"/>
    </row>
    <row r="202" spans="2:21" ht="15" customHeight="1" x14ac:dyDescent="0.2">
      <c r="B202" s="49">
        <f>MAX(B$168:B201)+1</f>
        <v>25</v>
      </c>
      <c r="F202" s="32" t="s">
        <v>113</v>
      </c>
      <c r="H202" s="13" t="s">
        <v>57</v>
      </c>
      <c r="J202" s="23">
        <v>0</v>
      </c>
      <c r="K202" s="35"/>
      <c r="N202" s="36"/>
      <c r="P202" s="31">
        <f t="shared" si="18"/>
        <v>0</v>
      </c>
      <c r="R202" s="37" t="s">
        <v>110</v>
      </c>
      <c r="T202" s="37" t="str">
        <f t="shared" si="19"/>
        <v>Note (4)</v>
      </c>
      <c r="U202" s="37"/>
    </row>
    <row r="203" spans="2:21" ht="15" customHeight="1" x14ac:dyDescent="0.2">
      <c r="B203" s="49">
        <f>MAX(B$168:B202)+1</f>
        <v>26</v>
      </c>
      <c r="F203" s="32" t="s">
        <v>114</v>
      </c>
      <c r="H203" s="13" t="s">
        <v>57</v>
      </c>
      <c r="J203" s="23">
        <v>0</v>
      </c>
      <c r="K203" s="35"/>
      <c r="N203" s="36"/>
      <c r="P203" s="31">
        <f t="shared" si="18"/>
        <v>0</v>
      </c>
      <c r="R203" s="37" t="s">
        <v>110</v>
      </c>
      <c r="T203" s="37" t="str">
        <f t="shared" si="19"/>
        <v>Note (4)</v>
      </c>
      <c r="U203" s="37"/>
    </row>
    <row r="204" spans="2:21" ht="15" customHeight="1" x14ac:dyDescent="0.2">
      <c r="B204" s="49">
        <f>MAX(B$168:B203)+1</f>
        <v>27</v>
      </c>
      <c r="F204" s="32" t="s">
        <v>114</v>
      </c>
      <c r="H204" s="13" t="s">
        <v>57</v>
      </c>
      <c r="J204" s="23">
        <v>0</v>
      </c>
      <c r="K204" s="35"/>
      <c r="N204" s="36"/>
      <c r="P204" s="31">
        <f t="shared" si="18"/>
        <v>0</v>
      </c>
      <c r="R204" s="37" t="s">
        <v>110</v>
      </c>
      <c r="T204" s="37" t="str">
        <f t="shared" si="19"/>
        <v>Note (4)</v>
      </c>
      <c r="U204" s="37"/>
    </row>
    <row r="205" spans="2:21" ht="15" customHeight="1" x14ac:dyDescent="0.2">
      <c r="B205" s="49">
        <f>MAX(B$168:B204)+1</f>
        <v>28</v>
      </c>
      <c r="F205" s="32" t="s">
        <v>115</v>
      </c>
      <c r="H205" s="13" t="s">
        <v>57</v>
      </c>
      <c r="J205" s="23">
        <v>0</v>
      </c>
      <c r="K205" s="35"/>
      <c r="N205" s="36"/>
      <c r="P205" s="31">
        <f t="shared" si="18"/>
        <v>0</v>
      </c>
      <c r="R205" s="37" t="s">
        <v>110</v>
      </c>
      <c r="T205" s="37" t="str">
        <f t="shared" si="19"/>
        <v>Note (4)</v>
      </c>
      <c r="U205" s="37"/>
    </row>
    <row r="206" spans="2:21" ht="15" customHeight="1" x14ac:dyDescent="0.2">
      <c r="B206" s="49">
        <f>MAX(B$168:B205)+1</f>
        <v>29</v>
      </c>
      <c r="F206" s="32" t="s">
        <v>116</v>
      </c>
      <c r="H206" s="13" t="s">
        <v>57</v>
      </c>
      <c r="J206" s="23">
        <v>0</v>
      </c>
      <c r="K206" s="35"/>
      <c r="N206" s="36"/>
      <c r="P206" s="31">
        <f t="shared" si="18"/>
        <v>0</v>
      </c>
      <c r="R206" s="37" t="s">
        <v>110</v>
      </c>
      <c r="T206" s="37" t="str">
        <f t="shared" si="19"/>
        <v>Note (4)</v>
      </c>
      <c r="U206" s="37"/>
    </row>
    <row r="207" spans="2:21" ht="15" customHeight="1" x14ac:dyDescent="0.2">
      <c r="B207" s="49">
        <f>MAX(B$168:B206)+1</f>
        <v>30</v>
      </c>
      <c r="F207" s="32" t="s">
        <v>98</v>
      </c>
      <c r="H207" s="13" t="s">
        <v>57</v>
      </c>
      <c r="J207" s="23">
        <v>0</v>
      </c>
      <c r="K207" s="35"/>
      <c r="N207" s="36"/>
      <c r="P207" s="31">
        <f t="shared" si="18"/>
        <v>0</v>
      </c>
      <c r="R207" s="37" t="s">
        <v>110</v>
      </c>
      <c r="T207" s="37" t="str">
        <f t="shared" si="19"/>
        <v>Note (4)</v>
      </c>
      <c r="U207" s="37"/>
    </row>
    <row r="208" spans="2:21" ht="15" customHeight="1" x14ac:dyDescent="0.2">
      <c r="B208" s="49">
        <f>MAX(B$168:B207)+1</f>
        <v>31</v>
      </c>
      <c r="F208" s="32" t="s">
        <v>117</v>
      </c>
      <c r="H208" s="13" t="s">
        <v>57</v>
      </c>
      <c r="J208" s="23">
        <v>0</v>
      </c>
      <c r="K208" s="35"/>
      <c r="N208" s="36"/>
      <c r="P208" s="31">
        <f t="shared" si="18"/>
        <v>0</v>
      </c>
      <c r="R208" s="37" t="s">
        <v>110</v>
      </c>
      <c r="T208" s="37" t="str">
        <f t="shared" si="19"/>
        <v>Note (4)</v>
      </c>
      <c r="U208" s="37"/>
    </row>
    <row r="209" spans="2:21" ht="15" customHeight="1" x14ac:dyDescent="0.2">
      <c r="B209" s="49">
        <f>MAX(B$168:B208)+1</f>
        <v>32</v>
      </c>
      <c r="F209" s="32" t="s">
        <v>118</v>
      </c>
      <c r="H209" s="13" t="s">
        <v>57</v>
      </c>
      <c r="J209" s="23">
        <v>0</v>
      </c>
      <c r="K209" s="35"/>
      <c r="N209" s="36"/>
      <c r="P209" s="31">
        <f t="shared" si="18"/>
        <v>0</v>
      </c>
      <c r="R209" s="37" t="s">
        <v>119</v>
      </c>
      <c r="T209" s="37" t="str">
        <f t="shared" si="19"/>
        <v>Note (5)</v>
      </c>
      <c r="U209" s="37"/>
    </row>
    <row r="210" spans="2:21" ht="15" customHeight="1" x14ac:dyDescent="0.2">
      <c r="B210" s="49">
        <f>MAX(B$168:B209)+1</f>
        <v>33</v>
      </c>
      <c r="F210" s="32" t="s">
        <v>120</v>
      </c>
      <c r="H210" s="13" t="s">
        <v>57</v>
      </c>
      <c r="J210" s="23">
        <v>0</v>
      </c>
      <c r="K210" s="35"/>
      <c r="N210" s="36"/>
      <c r="P210" s="31">
        <f t="shared" si="18"/>
        <v>0</v>
      </c>
      <c r="R210" s="37" t="s">
        <v>119</v>
      </c>
      <c r="T210" s="37" t="str">
        <f t="shared" si="19"/>
        <v>Note (5)</v>
      </c>
      <c r="U210" s="37"/>
    </row>
    <row r="211" spans="2:21" ht="15" customHeight="1" x14ac:dyDescent="0.2">
      <c r="B211" s="49">
        <f>MAX(B$168:B210)+1</f>
        <v>34</v>
      </c>
      <c r="F211" s="32" t="s">
        <v>105</v>
      </c>
      <c r="H211" s="13" t="s">
        <v>57</v>
      </c>
      <c r="J211" s="23">
        <v>0</v>
      </c>
      <c r="K211" s="35"/>
      <c r="N211" s="36"/>
      <c r="P211" s="31">
        <f t="shared" si="18"/>
        <v>0</v>
      </c>
      <c r="R211" s="37" t="s">
        <v>119</v>
      </c>
      <c r="T211" s="37" t="str">
        <f t="shared" si="19"/>
        <v>Note (5)</v>
      </c>
      <c r="U211" s="37"/>
    </row>
    <row r="212" spans="2:21" ht="15" customHeight="1" x14ac:dyDescent="0.2">
      <c r="B212" s="49">
        <f>MAX(B$168:B211)+1</f>
        <v>35</v>
      </c>
      <c r="F212" s="32" t="s">
        <v>106</v>
      </c>
      <c r="H212" s="13" t="s">
        <v>57</v>
      </c>
      <c r="J212" s="23">
        <v>0</v>
      </c>
      <c r="K212" s="35"/>
      <c r="N212" s="36"/>
      <c r="P212" s="31">
        <f t="shared" si="18"/>
        <v>0</v>
      </c>
      <c r="R212" s="37" t="s">
        <v>119</v>
      </c>
      <c r="T212" s="37" t="str">
        <f t="shared" si="19"/>
        <v>Note (5)</v>
      </c>
      <c r="U212" s="37"/>
    </row>
    <row r="213" spans="2:21" ht="15" customHeight="1" x14ac:dyDescent="0.2">
      <c r="B213" s="49">
        <f>MAX(B$168:B212)+1</f>
        <v>36</v>
      </c>
      <c r="F213" s="16" t="s">
        <v>121</v>
      </c>
      <c r="H213" s="13" t="s">
        <v>57</v>
      </c>
      <c r="J213" s="23">
        <v>0</v>
      </c>
      <c r="K213" s="35"/>
      <c r="N213" s="36"/>
      <c r="P213" s="31">
        <f t="shared" si="18"/>
        <v>0</v>
      </c>
      <c r="R213" s="37" t="s">
        <v>110</v>
      </c>
      <c r="T213" s="37" t="str">
        <f t="shared" si="19"/>
        <v>Note (4)</v>
      </c>
      <c r="U213" s="37"/>
    </row>
    <row r="214" spans="2:21" ht="15" customHeight="1" x14ac:dyDescent="0.2">
      <c r="B214" s="49">
        <f>MAX(B$168:B213)+1</f>
        <v>37</v>
      </c>
      <c r="F214" s="16" t="s">
        <v>107</v>
      </c>
      <c r="H214" s="13" t="s">
        <v>57</v>
      </c>
      <c r="J214" s="31">
        <v>0</v>
      </c>
      <c r="P214" s="31">
        <f>J214</f>
        <v>0</v>
      </c>
      <c r="R214" s="31">
        <v>0</v>
      </c>
      <c r="T214" s="22">
        <f>P214+R214</f>
        <v>0</v>
      </c>
      <c r="U214" s="22"/>
    </row>
    <row r="215" spans="2:21" ht="15" customHeight="1" x14ac:dyDescent="0.2">
      <c r="B215" s="49"/>
    </row>
    <row r="216" spans="2:21" ht="15" customHeight="1" x14ac:dyDescent="0.2">
      <c r="B216" s="49">
        <f>MAX(B$168:B215)+1</f>
        <v>38</v>
      </c>
      <c r="F216" s="16" t="s">
        <v>103</v>
      </c>
      <c r="H216" s="13" t="s">
        <v>57</v>
      </c>
      <c r="J216" s="23">
        <v>0</v>
      </c>
      <c r="N216" s="36"/>
      <c r="P216" s="31"/>
      <c r="R216" s="31" t="s">
        <v>110</v>
      </c>
      <c r="T216" s="31" t="str">
        <f>R216</f>
        <v>Note (4)</v>
      </c>
      <c r="U216" s="31"/>
    </row>
    <row r="217" spans="2:21" ht="15" customHeight="1" x14ac:dyDescent="0.2">
      <c r="B217" s="49"/>
      <c r="F217" s="32"/>
      <c r="H217" s="13"/>
      <c r="J217" s="36"/>
      <c r="N217" s="36"/>
      <c r="P217" s="31"/>
      <c r="R217" s="31"/>
      <c r="T217" s="37"/>
      <c r="U217" s="37"/>
    </row>
    <row r="218" spans="2:21" ht="15" customHeight="1" x14ac:dyDescent="0.2">
      <c r="B218" s="49"/>
      <c r="F218" s="2" t="s">
        <v>122</v>
      </c>
    </row>
    <row r="219" spans="2:21" ht="15" customHeight="1" x14ac:dyDescent="0.2">
      <c r="B219" s="49"/>
      <c r="F219" s="15" t="s">
        <v>123</v>
      </c>
      <c r="H219" s="13"/>
    </row>
    <row r="220" spans="2:21" ht="15" customHeight="1" x14ac:dyDescent="0.2">
      <c r="B220" s="49">
        <f>MAX(B$168:B219)+1</f>
        <v>39</v>
      </c>
      <c r="F220" s="16" t="s">
        <v>124</v>
      </c>
      <c r="H220" s="13" t="s">
        <v>86</v>
      </c>
      <c r="J220" s="31">
        <v>7.8418952917388918</v>
      </c>
      <c r="N220" s="31"/>
      <c r="P220" s="31">
        <f t="shared" ref="P220" si="20">J220+L220+N220</f>
        <v>7.8418952917388918</v>
      </c>
      <c r="R220" s="23"/>
      <c r="T220" s="22">
        <f>R220+P220</f>
        <v>7.8418952917388918</v>
      </c>
      <c r="U220" s="22"/>
    </row>
    <row r="223" spans="2:21" ht="15" customHeight="1" x14ac:dyDescent="0.2">
      <c r="B223" s="49"/>
    </row>
    <row r="224" spans="2:21" ht="15" customHeight="1" x14ac:dyDescent="0.2">
      <c r="B224" s="49"/>
    </row>
    <row r="225" spans="2:21" ht="15" customHeight="1" x14ac:dyDescent="0.2">
      <c r="B225" s="49"/>
    </row>
    <row r="226" spans="2:21" ht="15" customHeight="1" x14ac:dyDescent="0.2">
      <c r="B226" s="49"/>
    </row>
    <row r="227" spans="2:21" ht="15" customHeight="1" x14ac:dyDescent="0.2">
      <c r="F227" s="15"/>
      <c r="J227" s="31"/>
      <c r="N227" s="31"/>
    </row>
    <row r="228" spans="2:21" ht="6" customHeight="1" x14ac:dyDescent="0.2">
      <c r="F228" s="15"/>
      <c r="J228" s="31"/>
      <c r="N228" s="31"/>
    </row>
    <row r="229" spans="2:21" ht="58.9" hidden="1" customHeight="1" x14ac:dyDescent="0.2">
      <c r="F229" s="15"/>
      <c r="J229" s="31"/>
      <c r="N229" s="31"/>
    </row>
    <row r="230" spans="2:21" ht="15" customHeight="1" x14ac:dyDescent="0.2">
      <c r="B230" s="63" t="str">
        <f>+$B$5</f>
        <v>Summary of Proposed Unit Rate Component by Rate Class</v>
      </c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43"/>
    </row>
    <row r="231" spans="2:21" ht="15" customHeight="1" x14ac:dyDescent="0.2">
      <c r="B231" s="63" t="s">
        <v>125</v>
      </c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43"/>
    </row>
    <row r="232" spans="2:21" ht="15" customHeight="1" x14ac:dyDescent="0.2">
      <c r="B232" s="28"/>
      <c r="C232" s="29"/>
      <c r="D232" s="29"/>
      <c r="E232" s="29"/>
      <c r="F232" s="29"/>
      <c r="G232" s="29"/>
      <c r="H232" s="29"/>
      <c r="I232" s="29"/>
      <c r="J232" s="29"/>
      <c r="K232" s="29"/>
      <c r="M232" s="29"/>
      <c r="N232" s="29"/>
      <c r="O232" s="29"/>
      <c r="P232" s="29"/>
      <c r="Q232" s="29"/>
      <c r="R232" s="29"/>
      <c r="S232" s="29"/>
      <c r="T232" s="29"/>
      <c r="U232" s="29"/>
    </row>
    <row r="233" spans="2:21" ht="15" customHeight="1" x14ac:dyDescent="0.2">
      <c r="B233" s="28"/>
      <c r="C233" s="29"/>
      <c r="D233" s="29"/>
      <c r="E233" s="29"/>
      <c r="F233" s="29"/>
      <c r="G233" s="29"/>
      <c r="H233" s="29"/>
      <c r="I233" s="29"/>
      <c r="K233" s="30"/>
      <c r="M233" s="30"/>
      <c r="O233" s="30"/>
      <c r="P233" s="30"/>
      <c r="Q233" s="30"/>
      <c r="R233" s="30"/>
      <c r="S233" s="29"/>
    </row>
    <row r="234" spans="2:21" ht="15" customHeight="1" x14ac:dyDescent="0.2">
      <c r="B234" s="45"/>
      <c r="C234" s="45"/>
      <c r="D234" s="45"/>
      <c r="E234" s="45"/>
      <c r="F234" s="45"/>
      <c r="G234" s="45"/>
      <c r="J234" s="3"/>
      <c r="K234" s="3"/>
      <c r="L234" s="3"/>
      <c r="M234" s="3"/>
      <c r="N234" s="3" t="s">
        <v>2</v>
      </c>
      <c r="O234" s="3"/>
      <c r="P234" s="3">
        <v>2024</v>
      </c>
      <c r="Q234" s="3"/>
      <c r="R234" s="3">
        <v>2024</v>
      </c>
      <c r="S234" s="1"/>
      <c r="T234" s="1" t="s">
        <v>3</v>
      </c>
      <c r="U234" s="1"/>
    </row>
    <row r="235" spans="2:21" ht="15" customHeight="1" x14ac:dyDescent="0.2">
      <c r="B235" s="47" t="s">
        <v>4</v>
      </c>
      <c r="C235" s="47"/>
      <c r="D235" s="48" t="s">
        <v>5</v>
      </c>
      <c r="E235" s="47"/>
      <c r="F235" s="47"/>
      <c r="G235" s="47"/>
      <c r="H235" s="3"/>
      <c r="I235" s="3"/>
      <c r="J235" s="3" t="s">
        <v>6</v>
      </c>
      <c r="K235" s="49"/>
      <c r="L235" s="3" t="s">
        <v>7</v>
      </c>
      <c r="M235" s="3"/>
      <c r="N235" s="3" t="s">
        <v>8</v>
      </c>
      <c r="O235" s="3"/>
      <c r="P235" s="3" t="s">
        <v>9</v>
      </c>
      <c r="Q235" s="3"/>
      <c r="R235" s="3" t="s">
        <v>10</v>
      </c>
      <c r="S235" s="3"/>
      <c r="T235" s="1" t="s">
        <v>11</v>
      </c>
      <c r="U235" s="1"/>
    </row>
    <row r="236" spans="2:21" ht="15" customHeight="1" x14ac:dyDescent="0.2">
      <c r="B236" s="50" t="s">
        <v>12</v>
      </c>
      <c r="C236" s="51"/>
      <c r="D236" s="52" t="s">
        <v>13</v>
      </c>
      <c r="E236" s="49"/>
      <c r="F236" s="53" t="s">
        <v>14</v>
      </c>
      <c r="G236" s="49"/>
      <c r="H236" s="54" t="s">
        <v>15</v>
      </c>
      <c r="J236" s="4" t="s">
        <v>16</v>
      </c>
      <c r="K236" s="49"/>
      <c r="L236" s="5" t="s">
        <v>17</v>
      </c>
      <c r="M236" s="3"/>
      <c r="N236" s="6" t="s">
        <v>18</v>
      </c>
      <c r="O236" s="3"/>
      <c r="P236" s="4" t="s">
        <v>16</v>
      </c>
      <c r="Q236" s="3"/>
      <c r="R236" s="4" t="s">
        <v>19</v>
      </c>
      <c r="S236" s="1"/>
      <c r="T236" s="4" t="s">
        <v>20</v>
      </c>
      <c r="U236" s="3"/>
    </row>
    <row r="237" spans="2:21" ht="15" customHeight="1" x14ac:dyDescent="0.2">
      <c r="B237" s="49"/>
      <c r="C237" s="51"/>
      <c r="D237" s="51"/>
      <c r="E237" s="49"/>
      <c r="F237" s="49"/>
      <c r="G237" s="49"/>
      <c r="J237" s="49" t="s">
        <v>21</v>
      </c>
      <c r="K237" s="49"/>
      <c r="L237" s="7" t="s">
        <v>22</v>
      </c>
      <c r="M237" s="49"/>
      <c r="N237" s="49" t="s">
        <v>23</v>
      </c>
      <c r="O237" s="49"/>
      <c r="P237" s="49" t="s">
        <v>24</v>
      </c>
      <c r="Q237" s="49"/>
      <c r="R237" s="49" t="s">
        <v>25</v>
      </c>
      <c r="S237" s="1"/>
      <c r="T237" s="49" t="s">
        <v>26</v>
      </c>
      <c r="U237" s="49"/>
    </row>
    <row r="238" spans="2:21" ht="15" customHeight="1" x14ac:dyDescent="0.2">
      <c r="D238" s="2" t="s">
        <v>126</v>
      </c>
      <c r="F238" s="15"/>
    </row>
    <row r="239" spans="2:21" ht="15" customHeight="1" x14ac:dyDescent="0.2">
      <c r="F239" s="2" t="s">
        <v>87</v>
      </c>
    </row>
    <row r="240" spans="2:21" ht="15" customHeight="1" x14ac:dyDescent="0.2">
      <c r="F240" s="2" t="s">
        <v>108</v>
      </c>
    </row>
    <row r="241" spans="2:21" ht="15" customHeight="1" x14ac:dyDescent="0.2">
      <c r="B241" s="49">
        <f>MAX(B$168:B240)+1</f>
        <v>40</v>
      </c>
      <c r="F241" s="32" t="s">
        <v>127</v>
      </c>
      <c r="H241" s="13" t="s">
        <v>57</v>
      </c>
      <c r="I241" s="59"/>
      <c r="J241" s="31">
        <v>0.107</v>
      </c>
      <c r="K241" s="59"/>
      <c r="N241" s="31"/>
      <c r="P241" s="31">
        <f>J241+L241+N241</f>
        <v>0.107</v>
      </c>
      <c r="R241" s="37">
        <v>0</v>
      </c>
      <c r="S241" s="59" t="s">
        <v>128</v>
      </c>
      <c r="T241" s="31">
        <f>P241+R241</f>
        <v>0.107</v>
      </c>
      <c r="U241" s="59" t="s">
        <v>128</v>
      </c>
    </row>
    <row r="242" spans="2:21" ht="15" customHeight="1" x14ac:dyDescent="0.2">
      <c r="B242" s="49">
        <f>MAX(B$168:B241)+1</f>
        <v>41</v>
      </c>
      <c r="F242" s="32" t="s">
        <v>111</v>
      </c>
      <c r="H242" s="13" t="s">
        <v>57</v>
      </c>
      <c r="I242" s="59"/>
      <c r="J242" s="31">
        <v>7.4999999999999997E-2</v>
      </c>
      <c r="K242" s="59"/>
      <c r="N242" s="31"/>
      <c r="P242" s="31">
        <f t="shared" ref="P242:P254" si="21">J242+L242+N242</f>
        <v>7.4999999999999997E-2</v>
      </c>
      <c r="R242" s="37">
        <v>0</v>
      </c>
      <c r="S242" s="59" t="s">
        <v>128</v>
      </c>
      <c r="T242" s="31">
        <f t="shared" ref="T242:T254" si="22">P242+R242</f>
        <v>7.4999999999999997E-2</v>
      </c>
      <c r="U242" s="59" t="s">
        <v>128</v>
      </c>
    </row>
    <row r="243" spans="2:21" ht="15" customHeight="1" x14ac:dyDescent="0.2">
      <c r="B243" s="49">
        <f>MAX(B$168:B242)+1</f>
        <v>42</v>
      </c>
      <c r="F243" s="32" t="s">
        <v>92</v>
      </c>
      <c r="H243" s="13" t="s">
        <v>57</v>
      </c>
      <c r="I243" s="59"/>
      <c r="J243" s="31">
        <v>4.3999999999999997E-2</v>
      </c>
      <c r="K243" s="59"/>
      <c r="N243" s="31"/>
      <c r="P243" s="31">
        <f t="shared" si="21"/>
        <v>4.3999999999999997E-2</v>
      </c>
      <c r="R243" s="37">
        <v>0</v>
      </c>
      <c r="S243" s="59" t="s">
        <v>128</v>
      </c>
      <c r="T243" s="31">
        <f t="shared" si="22"/>
        <v>4.3999999999999997E-2</v>
      </c>
      <c r="U243" s="59" t="s">
        <v>128</v>
      </c>
    </row>
    <row r="244" spans="2:21" ht="15" customHeight="1" x14ac:dyDescent="0.2">
      <c r="B244" s="49">
        <f>MAX(B$168:B243)+1</f>
        <v>43</v>
      </c>
      <c r="F244" s="32" t="s">
        <v>93</v>
      </c>
      <c r="H244" s="13" t="s">
        <v>57</v>
      </c>
      <c r="I244" s="59"/>
      <c r="J244" s="31">
        <v>0.10742322317450537</v>
      </c>
      <c r="K244" s="59"/>
      <c r="N244" s="31"/>
      <c r="P244" s="31">
        <f t="shared" si="21"/>
        <v>0.10742322317450537</v>
      </c>
      <c r="R244" s="37">
        <v>0</v>
      </c>
      <c r="S244" s="59" t="s">
        <v>128</v>
      </c>
      <c r="T244" s="31">
        <f t="shared" si="22"/>
        <v>0.10742322317450537</v>
      </c>
      <c r="U244" s="59" t="s">
        <v>128</v>
      </c>
    </row>
    <row r="245" spans="2:21" ht="15" customHeight="1" x14ac:dyDescent="0.2">
      <c r="B245" s="49">
        <f>MAX(B$168:B244)+1</f>
        <v>44</v>
      </c>
      <c r="F245" s="32" t="s">
        <v>94</v>
      </c>
      <c r="H245" s="13" t="s">
        <v>57</v>
      </c>
      <c r="I245" s="59"/>
      <c r="J245" s="31">
        <v>0.10742322317450537</v>
      </c>
      <c r="K245" s="59"/>
      <c r="N245" s="31"/>
      <c r="P245" s="31">
        <f t="shared" si="21"/>
        <v>0.10742322317450537</v>
      </c>
      <c r="R245" s="37">
        <v>0</v>
      </c>
      <c r="S245" s="59" t="s">
        <v>128</v>
      </c>
      <c r="T245" s="31">
        <f t="shared" si="22"/>
        <v>0.10742322317450537</v>
      </c>
      <c r="U245" s="59" t="s">
        <v>128</v>
      </c>
    </row>
    <row r="246" spans="2:21" ht="15" customHeight="1" x14ac:dyDescent="0.2">
      <c r="B246" s="49">
        <f>MAX(B$168:B245)+1</f>
        <v>45</v>
      </c>
      <c r="F246" s="32" t="s">
        <v>95</v>
      </c>
      <c r="H246" s="13" t="s">
        <v>57</v>
      </c>
      <c r="I246" s="59"/>
      <c r="J246" s="31">
        <v>4.2133852754627478E-2</v>
      </c>
      <c r="K246" s="59"/>
      <c r="N246" s="31"/>
      <c r="P246" s="31">
        <f t="shared" si="21"/>
        <v>4.2133852754627478E-2</v>
      </c>
      <c r="R246" s="37">
        <v>0</v>
      </c>
      <c r="S246" s="59" t="s">
        <v>128</v>
      </c>
      <c r="T246" s="31">
        <f t="shared" si="22"/>
        <v>4.2133852754627478E-2</v>
      </c>
      <c r="U246" s="59" t="s">
        <v>128</v>
      </c>
    </row>
    <row r="247" spans="2:21" ht="15" customHeight="1" x14ac:dyDescent="0.2">
      <c r="B247" s="49">
        <f>MAX(B$168:B246)+1</f>
        <v>46</v>
      </c>
      <c r="F247" s="32" t="s">
        <v>96</v>
      </c>
      <c r="H247" s="13" t="s">
        <v>57</v>
      </c>
      <c r="I247" s="59"/>
      <c r="J247" s="31">
        <v>6.7000000000000004E-2</v>
      </c>
      <c r="K247" s="59"/>
      <c r="N247" s="31"/>
      <c r="P247" s="31">
        <f t="shared" si="21"/>
        <v>6.7000000000000004E-2</v>
      </c>
      <c r="R247" s="37">
        <v>0</v>
      </c>
      <c r="S247" s="59" t="s">
        <v>128</v>
      </c>
      <c r="T247" s="31">
        <f t="shared" si="22"/>
        <v>6.7000000000000004E-2</v>
      </c>
      <c r="U247" s="59" t="s">
        <v>128</v>
      </c>
    </row>
    <row r="248" spans="2:21" ht="15" customHeight="1" x14ac:dyDescent="0.2">
      <c r="B248" s="49">
        <f>MAX(B$168:B247)+1</f>
        <v>47</v>
      </c>
      <c r="F248" s="32" t="s">
        <v>98</v>
      </c>
      <c r="H248" s="13" t="s">
        <v>57</v>
      </c>
      <c r="I248" s="59"/>
      <c r="J248" s="31">
        <v>2.9000000000000001E-2</v>
      </c>
      <c r="K248" s="59"/>
      <c r="N248" s="31"/>
      <c r="P248" s="31">
        <f t="shared" si="21"/>
        <v>2.9000000000000001E-2</v>
      </c>
      <c r="R248" s="37">
        <v>0</v>
      </c>
      <c r="S248" s="59" t="s">
        <v>128</v>
      </c>
      <c r="T248" s="31">
        <f t="shared" si="22"/>
        <v>2.9000000000000001E-2</v>
      </c>
      <c r="U248" s="59" t="s">
        <v>128</v>
      </c>
    </row>
    <row r="249" spans="2:21" ht="15" customHeight="1" x14ac:dyDescent="0.2">
      <c r="B249" s="49">
        <f>MAX(B$168:B248)+1</f>
        <v>48</v>
      </c>
      <c r="F249" s="32" t="s">
        <v>97</v>
      </c>
      <c r="H249" s="13" t="s">
        <v>57</v>
      </c>
      <c r="I249" s="59"/>
      <c r="J249" s="31">
        <v>2.9000000000000001E-2</v>
      </c>
      <c r="K249" s="59"/>
      <c r="N249" s="31"/>
      <c r="P249" s="31">
        <f t="shared" si="21"/>
        <v>2.9000000000000001E-2</v>
      </c>
      <c r="R249" s="37">
        <v>0</v>
      </c>
      <c r="S249" s="59" t="s">
        <v>128</v>
      </c>
      <c r="T249" s="31">
        <f t="shared" si="22"/>
        <v>2.9000000000000001E-2</v>
      </c>
      <c r="U249" s="59" t="s">
        <v>128</v>
      </c>
    </row>
    <row r="250" spans="2:21" ht="15" customHeight="1" x14ac:dyDescent="0.2">
      <c r="B250" s="49">
        <f>MAX(B$168:B249)+1</f>
        <v>49</v>
      </c>
      <c r="F250" s="16" t="s">
        <v>129</v>
      </c>
      <c r="H250" s="13" t="s">
        <v>57</v>
      </c>
      <c r="I250" s="59"/>
      <c r="J250" s="31">
        <v>0.13800000000000001</v>
      </c>
      <c r="K250" s="59"/>
      <c r="N250" s="31"/>
      <c r="P250" s="31">
        <f t="shared" si="21"/>
        <v>0.13800000000000001</v>
      </c>
      <c r="R250" s="37">
        <v>0</v>
      </c>
      <c r="S250" s="59" t="s">
        <v>130</v>
      </c>
      <c r="T250" s="31">
        <f t="shared" si="22"/>
        <v>0.13800000000000001</v>
      </c>
      <c r="U250" s="59" t="s">
        <v>130</v>
      </c>
    </row>
    <row r="251" spans="2:21" ht="15" customHeight="1" x14ac:dyDescent="0.2">
      <c r="B251" s="49">
        <f>MAX(B$168:B250)+1</f>
        <v>50</v>
      </c>
      <c r="F251" s="16" t="s">
        <v>131</v>
      </c>
      <c r="H251" s="13" t="s">
        <v>57</v>
      </c>
      <c r="I251" s="59"/>
      <c r="J251" s="31">
        <v>3.7769902091195809E-2</v>
      </c>
      <c r="K251" s="59"/>
      <c r="N251" s="31"/>
      <c r="P251" s="31">
        <f t="shared" si="21"/>
        <v>3.7769902091195809E-2</v>
      </c>
      <c r="R251" s="37">
        <v>0</v>
      </c>
      <c r="S251" s="59" t="s">
        <v>130</v>
      </c>
      <c r="T251" s="31">
        <f t="shared" si="22"/>
        <v>3.7769902091195809E-2</v>
      </c>
      <c r="U251" s="59" t="s">
        <v>130</v>
      </c>
    </row>
    <row r="252" spans="2:21" ht="15" customHeight="1" x14ac:dyDescent="0.2">
      <c r="B252" s="49">
        <f>MAX(B$168:B251)+1</f>
        <v>51</v>
      </c>
      <c r="F252" s="32" t="s">
        <v>132</v>
      </c>
      <c r="H252" s="13" t="s">
        <v>57</v>
      </c>
      <c r="I252" s="59"/>
      <c r="J252" s="31">
        <v>4.5751019400081325E-4</v>
      </c>
      <c r="K252" s="59"/>
      <c r="N252" s="31"/>
      <c r="P252" s="31">
        <f t="shared" si="21"/>
        <v>4.5751019400081325E-4</v>
      </c>
      <c r="R252" s="37">
        <v>0</v>
      </c>
      <c r="S252" s="59" t="s">
        <v>130</v>
      </c>
      <c r="T252" s="31">
        <f t="shared" si="22"/>
        <v>4.5751019400081325E-4</v>
      </c>
      <c r="U252" s="59" t="s">
        <v>130</v>
      </c>
    </row>
    <row r="253" spans="2:21" ht="15" customHeight="1" x14ac:dyDescent="0.2">
      <c r="B253" s="49">
        <f>MAX(B$168:B252)+1</f>
        <v>52</v>
      </c>
      <c r="F253" s="32" t="s">
        <v>133</v>
      </c>
      <c r="H253" s="13" t="s">
        <v>57</v>
      </c>
      <c r="I253" s="59"/>
      <c r="J253" s="31">
        <v>6.8626529100121979E-4</v>
      </c>
      <c r="K253" s="59"/>
      <c r="N253" s="31"/>
      <c r="P253" s="31">
        <f t="shared" si="21"/>
        <v>6.8626529100121979E-4</v>
      </c>
      <c r="R253" s="37">
        <v>0</v>
      </c>
      <c r="S253" s="59" t="s">
        <v>130</v>
      </c>
      <c r="T253" s="31">
        <f t="shared" si="22"/>
        <v>6.8626529100121979E-4</v>
      </c>
      <c r="U253" s="59" t="s">
        <v>130</v>
      </c>
    </row>
    <row r="254" spans="2:21" ht="15" customHeight="1" x14ac:dyDescent="0.2">
      <c r="B254" s="49">
        <f>MAX(B$168:B253)+1</f>
        <v>53</v>
      </c>
      <c r="F254" s="16" t="s">
        <v>101</v>
      </c>
      <c r="H254" s="13" t="s">
        <v>57</v>
      </c>
      <c r="I254" s="59"/>
      <c r="J254" s="31">
        <v>0.05</v>
      </c>
      <c r="K254" s="59"/>
      <c r="N254" s="31"/>
      <c r="P254" s="31">
        <f t="shared" si="21"/>
        <v>0.05</v>
      </c>
      <c r="R254" s="37">
        <v>0</v>
      </c>
      <c r="S254" s="59" t="s">
        <v>128</v>
      </c>
      <c r="T254" s="31">
        <f t="shared" si="22"/>
        <v>0.05</v>
      </c>
      <c r="U254" s="59" t="s">
        <v>128</v>
      </c>
    </row>
    <row r="255" spans="2:21" ht="15" customHeight="1" x14ac:dyDescent="0.2">
      <c r="B255" s="49"/>
      <c r="F255" s="16"/>
    </row>
    <row r="256" spans="2:21" ht="15" customHeight="1" x14ac:dyDescent="0.2">
      <c r="B256" s="49">
        <f>MAX(B$168:B255)+1</f>
        <v>54</v>
      </c>
      <c r="F256" s="16" t="s">
        <v>103</v>
      </c>
      <c r="H256" s="13" t="s">
        <v>57</v>
      </c>
      <c r="I256" s="59"/>
      <c r="J256" s="31">
        <v>0.13700000000000001</v>
      </c>
      <c r="K256" s="59"/>
      <c r="N256" s="31"/>
      <c r="P256" s="31">
        <f>L256+N256+J256</f>
        <v>0.13700000000000001</v>
      </c>
      <c r="R256" s="37">
        <v>0</v>
      </c>
      <c r="S256" s="59" t="s">
        <v>128</v>
      </c>
      <c r="T256" s="31">
        <f>P256+R256</f>
        <v>0.13700000000000001</v>
      </c>
      <c r="U256" s="59" t="s">
        <v>128</v>
      </c>
    </row>
    <row r="258" spans="2:21" ht="15" customHeight="1" x14ac:dyDescent="0.2">
      <c r="D258" s="2" t="s">
        <v>134</v>
      </c>
    </row>
    <row r="259" spans="2:21" ht="15" customHeight="1" x14ac:dyDescent="0.2">
      <c r="B259" s="49">
        <f>MAX(B$168:B258)+1</f>
        <v>55</v>
      </c>
      <c r="F259" s="38" t="s">
        <v>28</v>
      </c>
      <c r="H259" s="13" t="s">
        <v>29</v>
      </c>
      <c r="J259" s="12">
        <v>1669.38</v>
      </c>
      <c r="N259" s="60"/>
      <c r="P259" s="12">
        <f>L259+N259+J259</f>
        <v>1669.38</v>
      </c>
      <c r="R259" s="23">
        <v>0</v>
      </c>
      <c r="T259" s="12">
        <f>P259+R259</f>
        <v>1669.38</v>
      </c>
      <c r="U259" s="60"/>
    </row>
    <row r="260" spans="2:21" ht="15" customHeight="1" x14ac:dyDescent="0.2">
      <c r="B260" s="49"/>
      <c r="F260" s="38" t="s">
        <v>135</v>
      </c>
    </row>
    <row r="261" spans="2:21" ht="15" customHeight="1" x14ac:dyDescent="0.2">
      <c r="B261" s="49">
        <f>MAX(B$168:B260)+1</f>
        <v>56</v>
      </c>
      <c r="F261" s="38" t="s">
        <v>136</v>
      </c>
      <c r="H261" s="13" t="s">
        <v>86</v>
      </c>
      <c r="J261" s="39">
        <v>1.0162640128681268</v>
      </c>
      <c r="N261" s="39"/>
      <c r="P261" s="23">
        <f>J261+L261+N261</f>
        <v>1.0162640128681268</v>
      </c>
      <c r="R261" s="23">
        <v>0</v>
      </c>
      <c r="T261" s="39">
        <f>P261+R261</f>
        <v>1.0162640128681268</v>
      </c>
      <c r="U261" s="39"/>
    </row>
    <row r="262" spans="2:21" ht="15" customHeight="1" x14ac:dyDescent="0.2">
      <c r="B262" s="49">
        <f>MAX(B$168:B261)+1</f>
        <v>57</v>
      </c>
      <c r="F262" s="38" t="s">
        <v>137</v>
      </c>
      <c r="H262" s="13" t="s">
        <v>86</v>
      </c>
      <c r="J262" s="39">
        <v>1.1488345219405394</v>
      </c>
      <c r="N262" s="39"/>
      <c r="P262" s="23">
        <f t="shared" ref="P262:P263" si="23">J262+L262+N262</f>
        <v>1.1488345219405394</v>
      </c>
      <c r="R262" s="23">
        <v>0</v>
      </c>
      <c r="T262" s="39">
        <f t="shared" ref="T262:T263" si="24">P262+R262</f>
        <v>1.1488345219405394</v>
      </c>
      <c r="U262" s="39"/>
    </row>
    <row r="263" spans="2:21" ht="15" customHeight="1" x14ac:dyDescent="0.2">
      <c r="B263" s="49">
        <f>MAX(B$168:B262)+1</f>
        <v>58</v>
      </c>
      <c r="F263" s="38" t="s">
        <v>138</v>
      </c>
      <c r="H263" s="13" t="s">
        <v>57</v>
      </c>
      <c r="J263" s="39">
        <v>4.1000000000000002E-2</v>
      </c>
      <c r="N263" s="39"/>
      <c r="P263" s="23">
        <f t="shared" si="23"/>
        <v>4.1000000000000002E-2</v>
      </c>
      <c r="R263" s="23">
        <v>0</v>
      </c>
      <c r="T263" s="39">
        <f t="shared" si="24"/>
        <v>4.1000000000000002E-2</v>
      </c>
      <c r="U263" s="39"/>
    </row>
    <row r="264" spans="2:21" ht="15" customHeight="1" x14ac:dyDescent="0.2">
      <c r="F264" s="38" t="s">
        <v>139</v>
      </c>
    </row>
    <row r="265" spans="2:21" ht="15" customHeight="1" x14ac:dyDescent="0.2">
      <c r="B265" s="49">
        <f>MAX(B$168:B264)+1</f>
        <v>59</v>
      </c>
      <c r="F265" s="38" t="s">
        <v>140</v>
      </c>
      <c r="H265" s="13" t="s">
        <v>57</v>
      </c>
      <c r="J265" s="23">
        <v>0</v>
      </c>
      <c r="N265" s="23"/>
      <c r="P265" s="23">
        <v>0</v>
      </c>
      <c r="R265" s="39">
        <v>1.6E-2</v>
      </c>
      <c r="T265" s="39">
        <f>P265+R265</f>
        <v>1.6E-2</v>
      </c>
      <c r="U265" s="39"/>
    </row>
    <row r="266" spans="2:21" ht="15" customHeight="1" x14ac:dyDescent="0.2">
      <c r="B266" s="49">
        <f>MAX(B$168:B265)+1</f>
        <v>60</v>
      </c>
      <c r="F266" s="38" t="s">
        <v>141</v>
      </c>
      <c r="H266" s="13" t="s">
        <v>57</v>
      </c>
      <c r="J266" s="23">
        <v>0</v>
      </c>
      <c r="N266" s="23"/>
      <c r="P266" s="23">
        <v>0</v>
      </c>
      <c r="R266" s="39">
        <v>1.6E-2</v>
      </c>
      <c r="T266" s="39">
        <f>P266+R266</f>
        <v>1.6E-2</v>
      </c>
      <c r="U266" s="39"/>
    </row>
    <row r="267" spans="2:21" ht="15" customHeight="1" x14ac:dyDescent="0.2">
      <c r="B267" s="49">
        <f>MAX(B$168:B266)+1</f>
        <v>61</v>
      </c>
      <c r="F267" s="38" t="s">
        <v>142</v>
      </c>
      <c r="H267" s="13" t="s">
        <v>57</v>
      </c>
      <c r="J267" s="23">
        <v>0</v>
      </c>
      <c r="N267" s="23"/>
      <c r="P267" s="23">
        <v>0</v>
      </c>
      <c r="R267" s="40" t="s">
        <v>119</v>
      </c>
      <c r="T267" s="37" t="str">
        <f>IFERROR(ROUND(J267 + R267, 3),R267)</f>
        <v>Note (5)</v>
      </c>
      <c r="U267" s="37"/>
    </row>
    <row r="268" spans="2:21" ht="15" customHeight="1" x14ac:dyDescent="0.2">
      <c r="B268" s="49">
        <f>MAX(B$168:B267)+1</f>
        <v>62</v>
      </c>
      <c r="F268" s="38" t="s">
        <v>143</v>
      </c>
      <c r="H268" s="13" t="s">
        <v>57</v>
      </c>
      <c r="J268" s="23">
        <v>0</v>
      </c>
      <c r="N268" s="23"/>
      <c r="P268" s="23">
        <v>0</v>
      </c>
      <c r="R268" s="40" t="s">
        <v>119</v>
      </c>
      <c r="T268" s="37" t="str">
        <f>IFERROR(ROUND(J268 + R268, 3),R268)</f>
        <v>Note (5)</v>
      </c>
      <c r="U268" s="37"/>
    </row>
    <row r="269" spans="2:21" ht="15" customHeight="1" x14ac:dyDescent="0.2">
      <c r="F269" s="38" t="s">
        <v>144</v>
      </c>
      <c r="H269" s="13" t="s">
        <v>57</v>
      </c>
      <c r="J269" s="23">
        <v>0</v>
      </c>
    </row>
    <row r="270" spans="2:21" ht="15" customHeight="1" x14ac:dyDescent="0.2">
      <c r="B270" s="49">
        <f>MAX(B$168:B269)+1</f>
        <v>63</v>
      </c>
      <c r="F270" s="38" t="s">
        <v>140</v>
      </c>
      <c r="H270" s="13" t="s">
        <v>57</v>
      </c>
      <c r="J270" s="23">
        <v>0</v>
      </c>
      <c r="N270" s="23"/>
      <c r="P270" s="23">
        <v>0</v>
      </c>
      <c r="R270" s="39">
        <v>1.6E-2</v>
      </c>
      <c r="T270" s="39">
        <f>P270+R270</f>
        <v>1.6E-2</v>
      </c>
      <c r="U270" s="39"/>
    </row>
    <row r="271" spans="2:21" ht="15" customHeight="1" x14ac:dyDescent="0.2">
      <c r="B271" s="49">
        <f>MAX(B$168:B270)+1</f>
        <v>64</v>
      </c>
      <c r="F271" s="38" t="s">
        <v>141</v>
      </c>
      <c r="H271" s="13" t="s">
        <v>57</v>
      </c>
      <c r="J271" s="23">
        <v>0</v>
      </c>
      <c r="N271" s="23"/>
      <c r="P271" s="23">
        <v>0</v>
      </c>
      <c r="R271" s="39">
        <v>3.6999999999999998E-2</v>
      </c>
      <c r="T271" s="39">
        <f>P271+R271</f>
        <v>3.6999999999999998E-2</v>
      </c>
      <c r="U271" s="39"/>
    </row>
    <row r="272" spans="2:21" ht="15" customHeight="1" x14ac:dyDescent="0.2">
      <c r="B272" s="49">
        <f>MAX(B$168:B271)+1</f>
        <v>65</v>
      </c>
      <c r="E272" s="55"/>
      <c r="F272" s="38" t="s">
        <v>142</v>
      </c>
      <c r="G272" s="55"/>
      <c r="H272" s="13" t="s">
        <v>57</v>
      </c>
      <c r="J272" s="23">
        <v>0</v>
      </c>
      <c r="N272" s="23"/>
      <c r="P272" s="23">
        <v>0</v>
      </c>
      <c r="R272" s="40" t="s">
        <v>119</v>
      </c>
      <c r="T272" s="37" t="str">
        <f>IFERROR(ROUND(J272 + R272, 3),R272)</f>
        <v>Note (5)</v>
      </c>
      <c r="U272" s="37"/>
    </row>
    <row r="273" spans="2:21" ht="15" customHeight="1" x14ac:dyDescent="0.2">
      <c r="B273" s="49">
        <f>MAX(B$168:B272)+1</f>
        <v>66</v>
      </c>
      <c r="F273" s="38" t="s">
        <v>143</v>
      </c>
      <c r="H273" s="13" t="s">
        <v>57</v>
      </c>
      <c r="J273" s="23">
        <v>0</v>
      </c>
      <c r="N273" s="23"/>
      <c r="P273" s="23">
        <v>0</v>
      </c>
      <c r="R273" s="40" t="s">
        <v>119</v>
      </c>
      <c r="T273" s="37" t="str">
        <f>IFERROR(ROUND(J273 + R273, 3),R273)</f>
        <v>Note (5)</v>
      </c>
      <c r="U273" s="37"/>
    </row>
    <row r="274" spans="2:21" ht="15" customHeight="1" x14ac:dyDescent="0.2">
      <c r="B274" s="49"/>
      <c r="F274" s="38"/>
      <c r="H274" s="13"/>
      <c r="P274" s="40"/>
      <c r="R274" s="40"/>
      <c r="T274" s="22"/>
      <c r="U274" s="22"/>
    </row>
    <row r="275" spans="2:21" ht="15" customHeight="1" x14ac:dyDescent="0.2">
      <c r="B275" s="49"/>
      <c r="F275" s="38" t="s">
        <v>87</v>
      </c>
      <c r="H275" s="13"/>
      <c r="P275" s="40"/>
      <c r="R275" s="40"/>
      <c r="T275" s="22"/>
      <c r="U275" s="22"/>
    </row>
    <row r="276" spans="2:21" ht="15" customHeight="1" x14ac:dyDescent="0.2">
      <c r="B276" s="49"/>
      <c r="F276" s="33" t="s">
        <v>139</v>
      </c>
      <c r="H276" s="13"/>
      <c r="P276" s="40"/>
      <c r="R276" s="40"/>
      <c r="T276" s="22"/>
      <c r="U276" s="22"/>
    </row>
    <row r="277" spans="2:21" ht="15" customHeight="1" x14ac:dyDescent="0.25">
      <c r="B277" s="49">
        <f>MAX(B$168:B276)+1</f>
        <v>67</v>
      </c>
      <c r="F277" s="33" t="s">
        <v>140</v>
      </c>
      <c r="H277" s="13" t="s">
        <v>57</v>
      </c>
      <c r="J277" s="22">
        <v>7.4699860878141247E-2</v>
      </c>
      <c r="K277" s="61"/>
      <c r="M277" s="61"/>
      <c r="N277" s="41"/>
      <c r="O277" s="61"/>
      <c r="P277" s="41">
        <f>J277+L277+N277</f>
        <v>7.4699860878141247E-2</v>
      </c>
      <c r="Q277" s="61"/>
      <c r="R277" s="22">
        <v>1.59462788634731E-2</v>
      </c>
      <c r="T277" s="22">
        <f>P277+R277</f>
        <v>9.064613974161434E-2</v>
      </c>
      <c r="U277" s="22"/>
    </row>
    <row r="278" spans="2:21" ht="15" customHeight="1" x14ac:dyDescent="0.25">
      <c r="B278" s="49">
        <f>MAX(B$168:B277)+1</f>
        <v>68</v>
      </c>
      <c r="F278" s="33" t="s">
        <v>141</v>
      </c>
      <c r="H278" s="13" t="s">
        <v>57</v>
      </c>
      <c r="J278" s="22">
        <v>7.905834336819316E-2</v>
      </c>
      <c r="K278" s="61"/>
      <c r="M278" s="61"/>
      <c r="N278" s="41"/>
      <c r="O278" s="61"/>
      <c r="P278" s="41">
        <f t="shared" ref="P278:P285" si="25">J278+L278+N278</f>
        <v>7.905834336819316E-2</v>
      </c>
      <c r="Q278" s="61"/>
      <c r="R278" s="22">
        <v>1.59462788634731E-2</v>
      </c>
      <c r="T278" s="22">
        <f t="shared" ref="T278:T285" si="26">P278+R278</f>
        <v>9.5004622231666253E-2</v>
      </c>
      <c r="U278" s="22"/>
    </row>
    <row r="279" spans="2:21" ht="15" customHeight="1" x14ac:dyDescent="0.25">
      <c r="B279" s="49">
        <f>MAX(B$168:B278)+1</f>
        <v>69</v>
      </c>
      <c r="F279" s="33" t="s">
        <v>142</v>
      </c>
      <c r="H279" s="13" t="s">
        <v>57</v>
      </c>
      <c r="I279" s="59"/>
      <c r="J279" s="22">
        <v>7.4999999999999997E-2</v>
      </c>
      <c r="K279" s="59"/>
      <c r="M279" s="61"/>
      <c r="N279" s="41"/>
      <c r="O279" s="61"/>
      <c r="P279" s="41">
        <f t="shared" si="25"/>
        <v>7.4999999999999997E-2</v>
      </c>
      <c r="Q279" s="61"/>
      <c r="R279" s="22">
        <v>0</v>
      </c>
      <c r="S279" s="59" t="s">
        <v>130</v>
      </c>
      <c r="T279" s="22">
        <f t="shared" si="26"/>
        <v>7.4999999999999997E-2</v>
      </c>
      <c r="U279" s="59" t="s">
        <v>130</v>
      </c>
    </row>
    <row r="280" spans="2:21" ht="15" customHeight="1" x14ac:dyDescent="0.25">
      <c r="B280" s="49">
        <f>MAX(B$168:B279)+1</f>
        <v>70</v>
      </c>
      <c r="F280" s="33" t="s">
        <v>143</v>
      </c>
      <c r="H280" s="13" t="s">
        <v>57</v>
      </c>
      <c r="I280" s="59"/>
      <c r="J280" s="22">
        <v>7.9000000000000001E-2</v>
      </c>
      <c r="K280" s="59"/>
      <c r="M280" s="61"/>
      <c r="N280" s="41"/>
      <c r="O280" s="61"/>
      <c r="P280" s="41">
        <f t="shared" si="25"/>
        <v>7.9000000000000001E-2</v>
      </c>
      <c r="Q280" s="61"/>
      <c r="R280" s="22">
        <v>0</v>
      </c>
      <c r="S280" s="59" t="s">
        <v>130</v>
      </c>
      <c r="T280" s="22">
        <f t="shared" si="26"/>
        <v>7.9000000000000001E-2</v>
      </c>
      <c r="U280" s="59" t="s">
        <v>130</v>
      </c>
    </row>
    <row r="281" spans="2:21" ht="15" customHeight="1" x14ac:dyDescent="0.25">
      <c r="B281" s="49"/>
      <c r="F281" s="33" t="s">
        <v>144</v>
      </c>
      <c r="H281" s="13"/>
      <c r="I281" s="62"/>
      <c r="J281" s="61"/>
      <c r="K281" s="61"/>
      <c r="M281" s="61"/>
      <c r="N281" s="41"/>
      <c r="O281" s="61"/>
      <c r="P281" s="61"/>
      <c r="Q281" s="61"/>
      <c r="R281" s="61"/>
      <c r="T281" s="22"/>
      <c r="U281" s="22"/>
    </row>
    <row r="282" spans="2:21" ht="15" customHeight="1" x14ac:dyDescent="0.25">
      <c r="B282" s="49">
        <f>MAX(B$168:B281)+1</f>
        <v>71</v>
      </c>
      <c r="F282" s="33" t="s">
        <v>140</v>
      </c>
      <c r="H282" s="13" t="s">
        <v>57</v>
      </c>
      <c r="I282" s="62"/>
      <c r="J282" s="22">
        <v>3.3411419601143896E-2</v>
      </c>
      <c r="K282" s="61"/>
      <c r="M282" s="61"/>
      <c r="N282" s="41"/>
      <c r="O282" s="61"/>
      <c r="P282" s="41">
        <f t="shared" si="25"/>
        <v>3.3411419601143896E-2</v>
      </c>
      <c r="Q282" s="61"/>
      <c r="R282" s="22">
        <v>1.59462788634731E-2</v>
      </c>
      <c r="T282" s="22">
        <f t="shared" si="26"/>
        <v>4.9357698464616996E-2</v>
      </c>
      <c r="U282" s="22"/>
    </row>
    <row r="283" spans="2:21" ht="15" customHeight="1" x14ac:dyDescent="0.25">
      <c r="B283" s="49">
        <f>MAX(B$168:B282)+1</f>
        <v>72</v>
      </c>
      <c r="F283" s="33" t="s">
        <v>141</v>
      </c>
      <c r="H283" s="13" t="s">
        <v>57</v>
      </c>
      <c r="I283" s="62"/>
      <c r="J283" s="22">
        <v>3.7769902091195809E-2</v>
      </c>
      <c r="K283" s="61"/>
      <c r="M283" s="61"/>
      <c r="N283" s="41"/>
      <c r="O283" s="61"/>
      <c r="P283" s="41">
        <f t="shared" si="25"/>
        <v>3.7769902091195809E-2</v>
      </c>
      <c r="Q283" s="61"/>
      <c r="R283" s="22">
        <v>3.6514143937611869E-2</v>
      </c>
      <c r="T283" s="22">
        <f t="shared" si="26"/>
        <v>7.4284046028807671E-2</v>
      </c>
      <c r="U283" s="22"/>
    </row>
    <row r="284" spans="2:21" ht="15" customHeight="1" x14ac:dyDescent="0.25">
      <c r="B284" s="49">
        <f>MAX(B$168:B283)+1</f>
        <v>73</v>
      </c>
      <c r="F284" s="33" t="s">
        <v>142</v>
      </c>
      <c r="H284" s="13" t="s">
        <v>57</v>
      </c>
      <c r="I284" s="59"/>
      <c r="J284" s="22">
        <v>3.3000000000000002E-2</v>
      </c>
      <c r="K284" s="61"/>
      <c r="M284" s="61"/>
      <c r="N284" s="41"/>
      <c r="O284" s="61"/>
      <c r="P284" s="41">
        <f t="shared" si="25"/>
        <v>3.3000000000000002E-2</v>
      </c>
      <c r="Q284" s="61"/>
      <c r="R284" s="22">
        <v>0</v>
      </c>
      <c r="S284" s="59" t="s">
        <v>130</v>
      </c>
      <c r="T284" s="22">
        <f t="shared" si="26"/>
        <v>3.3000000000000002E-2</v>
      </c>
      <c r="U284" s="59" t="s">
        <v>130</v>
      </c>
    </row>
    <row r="285" spans="2:21" ht="15" customHeight="1" x14ac:dyDescent="0.25">
      <c r="B285" s="49">
        <f>MAX(B$168:B284)+1</f>
        <v>74</v>
      </c>
      <c r="F285" s="33" t="s">
        <v>143</v>
      </c>
      <c r="H285" s="13" t="s">
        <v>57</v>
      </c>
      <c r="I285" s="59"/>
      <c r="J285" s="22">
        <v>3.7999999999999999E-2</v>
      </c>
      <c r="K285" s="61"/>
      <c r="M285" s="61"/>
      <c r="N285" s="41"/>
      <c r="O285" s="61"/>
      <c r="P285" s="41">
        <f t="shared" si="25"/>
        <v>3.7999999999999999E-2</v>
      </c>
      <c r="Q285" s="61"/>
      <c r="R285" s="22">
        <v>0</v>
      </c>
      <c r="S285" s="59" t="s">
        <v>130</v>
      </c>
      <c r="T285" s="22">
        <f t="shared" si="26"/>
        <v>3.7999999999999999E-2</v>
      </c>
      <c r="U285" s="59" t="s">
        <v>130</v>
      </c>
    </row>
    <row r="286" spans="2:21" ht="15" customHeight="1" x14ac:dyDescent="0.2">
      <c r="P286" s="40"/>
      <c r="R286" s="40"/>
    </row>
    <row r="287" spans="2:21" ht="15" customHeight="1" x14ac:dyDescent="0.2">
      <c r="D287" s="2" t="s">
        <v>145</v>
      </c>
    </row>
    <row r="288" spans="2:21" ht="15" customHeight="1" x14ac:dyDescent="0.2">
      <c r="B288" s="49">
        <f>MAX(B$168:B287)+1</f>
        <v>75</v>
      </c>
      <c r="F288" s="38" t="s">
        <v>146</v>
      </c>
      <c r="H288" s="13" t="s">
        <v>29</v>
      </c>
      <c r="J288" s="12">
        <v>390.88</v>
      </c>
      <c r="P288" s="12">
        <f t="shared" ref="P288:P295" si="27">J288+L288+N288</f>
        <v>390.88</v>
      </c>
      <c r="R288" s="23">
        <v>0</v>
      </c>
      <c r="T288" s="12">
        <f t="shared" ref="T288:T291" si="28">P288+R288</f>
        <v>390.88</v>
      </c>
    </row>
    <row r="289" spans="2:21" ht="15" customHeight="1" x14ac:dyDescent="0.2">
      <c r="B289" s="49">
        <f>MAX(B$168:B288)+1</f>
        <v>76</v>
      </c>
      <c r="F289" s="38" t="s">
        <v>147</v>
      </c>
      <c r="H289" s="13" t="s">
        <v>29</v>
      </c>
      <c r="J289" s="12">
        <v>962.27</v>
      </c>
      <c r="P289" s="12">
        <f t="shared" si="27"/>
        <v>962.27</v>
      </c>
      <c r="R289" s="23">
        <v>0</v>
      </c>
      <c r="T289" s="12">
        <f t="shared" si="28"/>
        <v>962.27</v>
      </c>
    </row>
    <row r="290" spans="2:21" ht="15" customHeight="1" x14ac:dyDescent="0.2">
      <c r="B290" s="49">
        <f>MAX(B$168:B289)+1</f>
        <v>77</v>
      </c>
      <c r="F290" s="38" t="s">
        <v>148</v>
      </c>
      <c r="H290" s="13" t="s">
        <v>57</v>
      </c>
      <c r="J290" s="2">
        <v>4.1000000000000002E-2</v>
      </c>
      <c r="P290" s="41">
        <f t="shared" si="27"/>
        <v>4.1000000000000002E-2</v>
      </c>
      <c r="R290" s="23">
        <v>0</v>
      </c>
      <c r="T290" s="22">
        <f t="shared" si="28"/>
        <v>4.1000000000000002E-2</v>
      </c>
    </row>
    <row r="291" spans="2:21" ht="15" customHeight="1" x14ac:dyDescent="0.2">
      <c r="B291" s="49">
        <f>MAX(B$168:B290)+1</f>
        <v>78</v>
      </c>
      <c r="F291" s="38" t="s">
        <v>149</v>
      </c>
      <c r="H291" s="13" t="s">
        <v>57</v>
      </c>
      <c r="J291" s="23">
        <v>0</v>
      </c>
      <c r="N291" s="23"/>
      <c r="P291" s="41">
        <f t="shared" si="27"/>
        <v>0</v>
      </c>
      <c r="R291" s="23">
        <v>1.6E-2</v>
      </c>
      <c r="T291" s="22">
        <f t="shared" si="28"/>
        <v>1.6E-2</v>
      </c>
    </row>
    <row r="292" spans="2:21" ht="15" customHeight="1" x14ac:dyDescent="0.2">
      <c r="B292" s="49">
        <f>MAX(B$168:B291)+1</f>
        <v>79</v>
      </c>
      <c r="F292" s="38" t="s">
        <v>150</v>
      </c>
      <c r="H292" s="13" t="s">
        <v>57</v>
      </c>
      <c r="J292" s="23">
        <v>0</v>
      </c>
      <c r="N292" s="23"/>
      <c r="P292" s="41">
        <f t="shared" si="27"/>
        <v>0</v>
      </c>
      <c r="R292" s="40" t="s">
        <v>119</v>
      </c>
      <c r="T292" s="40" t="str">
        <f>R292</f>
        <v>Note (5)</v>
      </c>
      <c r="U292" s="40"/>
    </row>
    <row r="294" spans="2:21" ht="15" customHeight="1" x14ac:dyDescent="0.2">
      <c r="B294" s="49">
        <f>MAX(B$168:B293)+1</f>
        <v>80</v>
      </c>
      <c r="F294" s="38" t="s">
        <v>151</v>
      </c>
      <c r="H294" s="13" t="s">
        <v>57</v>
      </c>
      <c r="J294" s="23">
        <v>7.905834336819316E-2</v>
      </c>
      <c r="N294" s="23"/>
      <c r="P294" s="41">
        <f t="shared" si="27"/>
        <v>7.905834336819316E-2</v>
      </c>
      <c r="R294" s="23">
        <v>1.59462788634731E-2</v>
      </c>
      <c r="T294" s="22">
        <f t="shared" ref="T294:T295" si="29">P294+R294</f>
        <v>9.5004622231666253E-2</v>
      </c>
      <c r="U294" s="23"/>
    </row>
    <row r="295" spans="2:21" ht="15" customHeight="1" x14ac:dyDescent="0.2">
      <c r="B295" s="49">
        <f>MAX(B$168:B294)+1</f>
        <v>81</v>
      </c>
      <c r="F295" s="38" t="s">
        <v>152</v>
      </c>
      <c r="H295" s="13" t="s">
        <v>57</v>
      </c>
      <c r="I295" s="59"/>
      <c r="J295" s="23">
        <v>7.905834336819316E-2</v>
      </c>
      <c r="N295" s="23"/>
      <c r="P295" s="41">
        <f t="shared" si="27"/>
        <v>7.905834336819316E-2</v>
      </c>
      <c r="R295" s="23">
        <v>0</v>
      </c>
      <c r="S295" s="59" t="s">
        <v>130</v>
      </c>
      <c r="T295" s="22">
        <f t="shared" si="29"/>
        <v>7.905834336819316E-2</v>
      </c>
      <c r="U295" s="59" t="s">
        <v>130</v>
      </c>
    </row>
    <row r="297" spans="2:21" ht="15" customHeight="1" x14ac:dyDescent="0.2">
      <c r="B297" s="27" t="s">
        <v>76</v>
      </c>
    </row>
    <row r="298" spans="2:21" ht="15" customHeight="1" x14ac:dyDescent="0.2">
      <c r="B298" s="7" t="s">
        <v>77</v>
      </c>
      <c r="C298" s="58"/>
      <c r="D298" s="58" t="s">
        <v>78</v>
      </c>
    </row>
    <row r="299" spans="2:21" ht="15" customHeight="1" x14ac:dyDescent="0.2">
      <c r="B299" s="7" t="s">
        <v>18</v>
      </c>
      <c r="C299" s="58"/>
      <c r="D299" s="58" t="s">
        <v>79</v>
      </c>
    </row>
    <row r="300" spans="2:21" ht="15" customHeight="1" x14ac:dyDescent="0.2">
      <c r="B300" s="7" t="s">
        <v>80</v>
      </c>
      <c r="C300" s="35"/>
      <c r="D300" s="2" t="s">
        <v>153</v>
      </c>
    </row>
    <row r="301" spans="2:21" ht="15" customHeight="1" x14ac:dyDescent="0.2">
      <c r="B301" s="7" t="s">
        <v>128</v>
      </c>
      <c r="C301" s="42"/>
      <c r="D301" s="35" t="s">
        <v>154</v>
      </c>
    </row>
    <row r="302" spans="2:21" ht="15" customHeight="1" x14ac:dyDescent="0.2">
      <c r="B302" s="7" t="s">
        <v>130</v>
      </c>
      <c r="D302" s="42" t="s">
        <v>155</v>
      </c>
    </row>
  </sheetData>
  <mergeCells count="8">
    <mergeCell ref="B230:T230"/>
    <mergeCell ref="B231:T231"/>
    <mergeCell ref="B5:T5"/>
    <mergeCell ref="B6:T6"/>
    <mergeCell ref="B76:T76"/>
    <mergeCell ref="B77:T77"/>
    <mergeCell ref="B158:T158"/>
    <mergeCell ref="B159:T159"/>
  </mergeCells>
  <pageMargins left="0.7" right="0.7" top="0.75" bottom="0.75" header="0.3" footer="0.3"/>
  <pageSetup scale="53" fitToHeight="0" orientation="portrait" blackAndWhite="1" r:id="rId1"/>
  <headerFooter scaleWithDoc="0">
    <oddHeader>&amp;R&amp;"Arial,Regular"&amp;9Filed: 2025-02-28
EB-2025-0064
Phase 3 Exhibit 8
Tab 2
Schedule 9
Attachment 4
Page &amp;P of &amp;N</oddHeader>
  </headerFooter>
  <rowBreaks count="3" manualBreakCount="3">
    <brk id="71" max="20" man="1"/>
    <brk id="152" max="20" man="1"/>
    <brk id="224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5220F589-FD58-4D14-B7E8-C21ECB3DFEF0}"/>
</file>

<file path=customXml/itemProps2.xml><?xml version="1.0" encoding="utf-8"?>
<ds:datastoreItem xmlns:ds="http://schemas.openxmlformats.org/officeDocument/2006/customXml" ds:itemID="{CC5EEA8C-9DB5-4127-A009-57C18F52AAB5}"/>
</file>

<file path=customXml/itemProps3.xml><?xml version="1.0" encoding="utf-8"?>
<ds:datastoreItem xmlns:ds="http://schemas.openxmlformats.org/officeDocument/2006/customXml" ds:itemID="{0C8F47A7-C93D-4C4A-845E-9F21B35F5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8.2.9.4</vt:lpstr>
      <vt:lpstr>'8.2.9.4'!Print_Area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2025-02-28T15:50:56Z</dcterms:created>
  <dcterms:modified xsi:type="dcterms:W3CDTF">2025-02-28T15:51:13Z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