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3" documentId="13_ncr:1_{A3F5203F-C7DF-4979-887D-94791BE1AE9C}" xr6:coauthVersionLast="47" xr6:coauthVersionMax="47" xr10:uidLastSave="{5CE9498C-A1DC-4E93-90D2-8B64FF20250B}"/>
  <bookViews>
    <workbookView xWindow="-120" yWindow="-120" windowWidth="29040" windowHeight="15225" xr2:uid="{65EC3E72-9AF3-4914-A273-EEE5DDB96494}"/>
  </bookViews>
  <sheets>
    <sheet name="8.2.9 - Attach 8" sheetId="1" r:id="rId1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hidden="1">{#N/A,#N/A,FALSE,"H3 Tab 1"}</definedName>
    <definedName name="_xlnm.Print_Area" localSheetId="0">'8.2.9 - Attach 8'!$A$1:$N$35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B16" i="1"/>
  <c r="B17" i="1" s="1"/>
  <c r="F27" i="1"/>
  <c r="J18" i="1" s="1"/>
  <c r="J16" i="1" l="1"/>
  <c r="B18" i="1"/>
  <c r="J20" i="1"/>
  <c r="J24" i="1"/>
  <c r="J15" i="1"/>
  <c r="J19" i="1"/>
  <c r="J23" i="1"/>
  <c r="L27" i="1"/>
  <c r="N27" i="1" s="1"/>
  <c r="J22" i="1"/>
  <c r="J17" i="1"/>
  <c r="J21" i="1"/>
  <c r="J25" i="1"/>
  <c r="B19" i="1" l="1"/>
  <c r="N25" i="1"/>
  <c r="L15" i="1"/>
  <c r="N15" i="1" s="1"/>
  <c r="L22" i="1"/>
  <c r="N22" i="1" s="1"/>
  <c r="L18" i="1"/>
  <c r="N18" i="1" s="1"/>
  <c r="L23" i="1"/>
  <c r="N23" i="1" s="1"/>
  <c r="L19" i="1"/>
  <c r="N19" i="1" s="1"/>
  <c r="L25" i="1"/>
  <c r="L24" i="1"/>
  <c r="N24" i="1" s="1"/>
  <c r="L20" i="1"/>
  <c r="N20" i="1" s="1"/>
  <c r="L16" i="1"/>
  <c r="N16" i="1" s="1"/>
  <c r="L21" i="1"/>
  <c r="N21" i="1" s="1"/>
  <c r="L17" i="1"/>
  <c r="N17" i="1" s="1"/>
  <c r="B20" i="1" l="1"/>
  <c r="B21" i="1" l="1"/>
  <c r="B22" i="1" l="1"/>
  <c r="B23" i="1"/>
  <c r="B24" i="1" s="1"/>
  <c r="B25" i="1" s="1"/>
  <c r="B27" i="1" l="1"/>
</calcChain>
</file>

<file path=xl/sharedStrings.xml><?xml version="1.0" encoding="utf-8"?>
<sst xmlns="http://schemas.openxmlformats.org/spreadsheetml/2006/main" count="49" uniqueCount="47">
  <si>
    <t>Panhandle/St. Clair Transmission Cost Re-Allocation</t>
  </si>
  <si>
    <t>Allocation Units</t>
  </si>
  <si>
    <t>Panhandle/St. Clair</t>
  </si>
  <si>
    <t>Panhandle/</t>
  </si>
  <si>
    <t>Transmission</t>
  </si>
  <si>
    <t>Sales Service</t>
  </si>
  <si>
    <t>St. Clair</t>
  </si>
  <si>
    <t>Line</t>
  </si>
  <si>
    <t>PAN_STCLAIR (1)</t>
  </si>
  <si>
    <t>SUPPLY_VOL (2)</t>
  </si>
  <si>
    <t>Credit (3)</t>
  </si>
  <si>
    <t>Charge (4)</t>
  </si>
  <si>
    <t>Re-Allocation</t>
  </si>
  <si>
    <t>No.</t>
  </si>
  <si>
    <t>Rate Class</t>
  </si>
  <si>
    <r>
      <t>(10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/day)</t>
    </r>
  </si>
  <si>
    <r>
      <t>(10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</si>
  <si>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($000s)</t>
  </si>
  <si>
    <t>(a)</t>
  </si>
  <si>
    <t>(b)</t>
  </si>
  <si>
    <t>(c)</t>
  </si>
  <si>
    <t>(d)</t>
  </si>
  <si>
    <t>(e) = (c) + (d)</t>
  </si>
  <si>
    <t>In-franchise</t>
  </si>
  <si>
    <t>Rate E01</t>
  </si>
  <si>
    <t>Rate E02</t>
  </si>
  <si>
    <t>Rate E10</t>
  </si>
  <si>
    <t>Rate E20</t>
  </si>
  <si>
    <t>Rate E22</t>
  </si>
  <si>
    <t>Rate E24</t>
  </si>
  <si>
    <t>Rate E30</t>
  </si>
  <si>
    <t>Rate E34</t>
  </si>
  <si>
    <t>Rate E38</t>
  </si>
  <si>
    <t>Rate E62</t>
  </si>
  <si>
    <t>Rate E64</t>
  </si>
  <si>
    <t>Total (5)</t>
  </si>
  <si>
    <t>Notes:</t>
  </si>
  <si>
    <t>(1)</t>
  </si>
  <si>
    <t>Phase 3 Exhibit 7, Tab 3, Schedule 1, Attachment 12, pp. 13-14, line 41.</t>
  </si>
  <si>
    <t>(2)</t>
  </si>
  <si>
    <t>Phase 3 Exhibit 7, Tab 3, Schedule 1, Attachment 12, pp. 13-14, line 51.</t>
  </si>
  <si>
    <t>(3)</t>
  </si>
  <si>
    <t>Allocated in proportion to column (a).</t>
  </si>
  <si>
    <t>(4)</t>
  </si>
  <si>
    <t>Allocated in proportion to column (b).</t>
  </si>
  <si>
    <t>(5)</t>
  </si>
  <si>
    <t>Phase 3 Exhibit 8, Tab 2, Schedule 2, Table 2, line 5 provides the calculation of the total sales service annual cost for use of Panhandle and St. Clair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</si>
</sst>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vertAlign val="superscript"/>
      <sz val="10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horizontal="centerContinuous"/>
    </xf>
    <xf numFmtId="0" fontId="1" fillId="0" borderId="0" xfId="2" applyFont="1" applyAlignment="1">
      <alignment horizontal="center"/>
    </xf>
    <xf numFmtId="0" fontId="1" fillId="0" borderId="0" xfId="2" applyFont="1"/>
    <xf numFmtId="0" fontId="2" fillId="0" borderId="0" xfId="1" applyFont="1"/>
    <xf numFmtId="0" fontId="1" fillId="0" borderId="0" xfId="2" applyFont="1" applyAlignment="1">
      <alignment horizontal="left" indent="1"/>
    </xf>
    <xf numFmtId="164" fontId="1" fillId="0" borderId="0" xfId="3" applyNumberFormat="1" applyFont="1" applyFill="1" applyBorder="1"/>
    <xf numFmtId="0" fontId="1" fillId="0" borderId="0" xfId="2" applyFont="1" applyAlignment="1">
      <alignment horizontal="left"/>
    </xf>
    <xf numFmtId="0" fontId="2" fillId="0" borderId="0" xfId="4" applyFont="1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Continuous"/>
    </xf>
    <xf numFmtId="0" fontId="1" fillId="0" borderId="0" xfId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1"/>
    <xf numFmtId="0" fontId="1" fillId="0" borderId="0" xfId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1" xfId="1" applyBorder="1"/>
    <xf numFmtId="0" fontId="1" fillId="0" borderId="0" xfId="0" quotePrefix="1" applyFont="1"/>
    <xf numFmtId="164" fontId="1" fillId="0" borderId="0" xfId="1" applyNumberFormat="1" applyAlignment="1">
      <alignment horizontal="center"/>
    </xf>
    <xf numFmtId="0" fontId="1" fillId="0" borderId="0" xfId="1" applyAlignment="1">
      <alignment horizontal="left"/>
    </xf>
    <xf numFmtId="164" fontId="1" fillId="0" borderId="2" xfId="1" applyNumberFormat="1" applyBorder="1" applyAlignment="1">
      <alignment horizontal="center"/>
    </xf>
    <xf numFmtId="0" fontId="1" fillId="0" borderId="0" xfId="0" quotePrefix="1" applyFont="1" applyAlignment="1">
      <alignment horizontal="center" vertical="top"/>
    </xf>
    <xf numFmtId="0" fontId="1" fillId="0" borderId="0" xfId="4" quotePrefix="1" applyAlignment="1">
      <alignment horizontal="left" vertical="top"/>
    </xf>
    <xf numFmtId="0" fontId="1" fillId="0" borderId="0" xfId="4" quotePrefix="1" applyAlignment="1">
      <alignment horizontal="left" vertical="top" wrapText="1"/>
    </xf>
    <xf numFmtId="0" fontId="1" fillId="0" borderId="1" xfId="2" applyFont="1" applyBorder="1" applyAlignment="1">
      <alignment horizontal="center"/>
    </xf>
    <xf numFmtId="0" fontId="1" fillId="0" borderId="0" xfId="4" quotePrefix="1" applyAlignment="1">
      <alignment horizontal="left" vertical="top"/>
    </xf>
  </cellXfs>
  <cellStyles count="5">
    <cellStyle name="Comma 10" xfId="3" xr:uid="{E713970A-37F8-4905-A45E-B59724B2700C}"/>
    <cellStyle name="Normal" xfId="0" builtinId="0"/>
    <cellStyle name="Normal 10" xfId="4" xr:uid="{87E1F9EB-4DE0-45EF-85DA-D8B33B8F6B39}"/>
    <cellStyle name="Normal 4 3" xfId="2" xr:uid="{0710E6A0-4C5E-4FB9-98CE-36A361818901}"/>
    <cellStyle name="Normal 60" xfId="1" xr:uid="{348BE7D6-9969-4286-A59A-BEF63ED45A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43F73-55FC-47B3-A264-914C67EE82E6}">
  <dimension ref="A1:N35"/>
  <sheetViews>
    <sheetView tabSelected="1" view="pageLayout" zoomScaleNormal="80" workbookViewId="0">
      <selection activeCell="L3" sqref="L3"/>
    </sheetView>
  </sheetViews>
  <sheetFormatPr defaultColWidth="8.85546875" defaultRowHeight="15" x14ac:dyDescent="0.25"/>
  <cols>
    <col min="1" max="1" width="1.5703125" style="10" customWidth="1"/>
    <col min="2" max="2" width="4.5703125" style="9" customWidth="1"/>
    <col min="3" max="3" width="1.5703125" style="9" customWidth="1"/>
    <col min="4" max="4" width="30.140625" style="9" customWidth="1"/>
    <col min="5" max="5" width="1.5703125" style="9" customWidth="1"/>
    <col min="6" max="6" width="15.140625" style="9" customWidth="1"/>
    <col min="7" max="7" width="1.5703125" style="9" customWidth="1"/>
    <col min="8" max="8" width="15.140625" style="9" customWidth="1"/>
    <col min="9" max="9" width="1.5703125" style="9" customWidth="1"/>
    <col min="10" max="10" width="15.140625" style="9" customWidth="1"/>
    <col min="11" max="11" width="1.5703125" style="9" customWidth="1"/>
    <col min="12" max="12" width="15.140625" style="9" customWidth="1"/>
    <col min="13" max="13" width="1.5703125" style="9" customWidth="1"/>
    <col min="14" max="14" width="13" style="9" customWidth="1"/>
    <col min="15" max="16384" width="8.85546875" style="10"/>
  </cols>
  <sheetData>
    <row r="1" spans="1:14" x14ac:dyDescent="0.25">
      <c r="A1" s="9"/>
    </row>
    <row r="2" spans="1:14" x14ac:dyDescent="0.25">
      <c r="A2" s="9"/>
    </row>
    <row r="3" spans="1:14" x14ac:dyDescent="0.25">
      <c r="A3" s="9"/>
    </row>
    <row r="4" spans="1:14" x14ac:dyDescent="0.25">
      <c r="A4" s="9"/>
    </row>
    <row r="5" spans="1:14" x14ac:dyDescent="0.25">
      <c r="A5" s="9"/>
    </row>
    <row r="6" spans="1:14" x14ac:dyDescent="0.25">
      <c r="A6" s="9"/>
      <c r="B6" s="1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1"/>
      <c r="N6" s="11"/>
    </row>
    <row r="7" spans="1:14" x14ac:dyDescent="0.25">
      <c r="A7" s="9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4" x14ac:dyDescent="0.25">
      <c r="A8" s="9"/>
      <c r="B8" s="12"/>
      <c r="C8" s="12"/>
      <c r="D8" s="12"/>
      <c r="E8" s="12"/>
      <c r="F8" s="25" t="s">
        <v>1</v>
      </c>
      <c r="G8" s="25"/>
      <c r="H8" s="25"/>
      <c r="I8" s="12"/>
      <c r="J8" s="2" t="s">
        <v>2</v>
      </c>
      <c r="K8" s="12"/>
      <c r="L8" s="2"/>
      <c r="N8" s="13" t="s">
        <v>3</v>
      </c>
    </row>
    <row r="9" spans="1:14" x14ac:dyDescent="0.25">
      <c r="A9" s="9"/>
      <c r="B9" s="12"/>
      <c r="C9" s="12"/>
      <c r="D9" s="12"/>
      <c r="E9" s="12"/>
      <c r="I9" s="3"/>
      <c r="J9" s="12" t="s">
        <v>4</v>
      </c>
      <c r="K9" s="3"/>
      <c r="L9" s="12" t="s">
        <v>5</v>
      </c>
      <c r="N9" s="13" t="s">
        <v>6</v>
      </c>
    </row>
    <row r="10" spans="1:14" x14ac:dyDescent="0.25">
      <c r="A10" s="9"/>
      <c r="B10" s="12" t="s">
        <v>7</v>
      </c>
      <c r="C10" s="14"/>
      <c r="D10" s="14"/>
      <c r="E10" s="14"/>
      <c r="F10" s="2" t="s">
        <v>8</v>
      </c>
      <c r="G10" s="12"/>
      <c r="H10" s="2" t="s">
        <v>9</v>
      </c>
      <c r="I10" s="3"/>
      <c r="J10" s="12" t="s">
        <v>10</v>
      </c>
      <c r="K10" s="3"/>
      <c r="L10" s="12" t="s">
        <v>11</v>
      </c>
      <c r="N10" s="15" t="s">
        <v>12</v>
      </c>
    </row>
    <row r="11" spans="1:14" x14ac:dyDescent="0.25">
      <c r="A11" s="9"/>
      <c r="B11" s="16" t="s">
        <v>13</v>
      </c>
      <c r="C11" s="14"/>
      <c r="D11" s="17" t="s">
        <v>14</v>
      </c>
      <c r="E11" s="12"/>
      <c r="F11" s="16" t="s">
        <v>15</v>
      </c>
      <c r="G11" s="3"/>
      <c r="H11" s="16" t="s">
        <v>16</v>
      </c>
      <c r="I11" s="3"/>
      <c r="J11" s="16" t="s">
        <v>17</v>
      </c>
      <c r="K11" s="3"/>
      <c r="L11" s="16" t="s">
        <v>17</v>
      </c>
      <c r="N11" s="16" t="s">
        <v>17</v>
      </c>
    </row>
    <row r="12" spans="1:14" x14ac:dyDescent="0.25">
      <c r="A12" s="9"/>
      <c r="B12" s="12"/>
      <c r="C12" s="14"/>
      <c r="D12" s="14"/>
      <c r="E12" s="12"/>
      <c r="F12" s="12" t="s">
        <v>18</v>
      </c>
      <c r="G12" s="12"/>
      <c r="H12" s="12" t="s">
        <v>19</v>
      </c>
      <c r="I12" s="12"/>
      <c r="J12" s="12" t="s">
        <v>20</v>
      </c>
      <c r="K12" s="12"/>
      <c r="L12" s="12" t="s">
        <v>21</v>
      </c>
      <c r="N12" s="18" t="s">
        <v>22</v>
      </c>
    </row>
    <row r="13" spans="1:14" x14ac:dyDescent="0.25">
      <c r="A13" s="9"/>
      <c r="B13" s="12"/>
      <c r="C13" s="14"/>
      <c r="D13" s="14"/>
      <c r="E13" s="12"/>
      <c r="F13" s="12"/>
      <c r="G13" s="12"/>
      <c r="H13" s="12"/>
      <c r="I13" s="12"/>
      <c r="J13" s="12"/>
      <c r="K13" s="12"/>
      <c r="L13" s="12"/>
    </row>
    <row r="14" spans="1:14" x14ac:dyDescent="0.25">
      <c r="A14" s="9"/>
      <c r="B14" s="12"/>
      <c r="C14" s="14"/>
      <c r="D14" s="4" t="s">
        <v>23</v>
      </c>
      <c r="E14" s="12"/>
      <c r="F14" s="12"/>
      <c r="G14" s="12"/>
      <c r="H14" s="12"/>
      <c r="I14" s="12"/>
      <c r="J14" s="12"/>
      <c r="K14" s="12"/>
      <c r="L14" s="12"/>
    </row>
    <row r="15" spans="1:14" x14ac:dyDescent="0.25">
      <c r="A15" s="9"/>
      <c r="B15" s="12">
        <v>1</v>
      </c>
      <c r="C15" s="14"/>
      <c r="D15" s="5" t="s">
        <v>24</v>
      </c>
      <c r="E15" s="12"/>
      <c r="F15" s="6">
        <v>5658.3336645786057</v>
      </c>
      <c r="G15" s="12"/>
      <c r="H15" s="6">
        <v>8653116.5745153055</v>
      </c>
      <c r="I15" s="12"/>
      <c r="J15" s="6">
        <f t="shared" ref="J15:J25" si="0">J$27*F15/F$27</f>
        <v>-486.7944687047231</v>
      </c>
      <c r="K15" s="12"/>
      <c r="L15" s="6">
        <f t="shared" ref="L15:L25" si="1">L$27*H15/H$27</f>
        <v>1977.5546747305723</v>
      </c>
      <c r="N15" s="6">
        <f>J15+L15</f>
        <v>1490.7602060258491</v>
      </c>
    </row>
    <row r="16" spans="1:14" x14ac:dyDescent="0.25">
      <c r="A16" s="9"/>
      <c r="B16" s="12">
        <f>MAX(B$15:B15)+1</f>
        <v>2</v>
      </c>
      <c r="C16" s="14"/>
      <c r="D16" s="5" t="s">
        <v>25</v>
      </c>
      <c r="E16" s="12"/>
      <c r="F16" s="6">
        <v>3452.784334365278</v>
      </c>
      <c r="G16" s="12"/>
      <c r="H16" s="6">
        <v>4113986.4748606207</v>
      </c>
      <c r="I16" s="12"/>
      <c r="J16" s="6">
        <f t="shared" si="0"/>
        <v>-297.04793234820852</v>
      </c>
      <c r="K16" s="12"/>
      <c r="L16" s="6">
        <f t="shared" si="1"/>
        <v>940.1968776313031</v>
      </c>
      <c r="N16" s="6">
        <f t="shared" ref="N16:N27" si="2">J16+L16</f>
        <v>643.14894528309458</v>
      </c>
    </row>
    <row r="17" spans="1:14" x14ac:dyDescent="0.25">
      <c r="A17" s="9"/>
      <c r="B17" s="12">
        <f>MAX(B$15:B16)+1</f>
        <v>3</v>
      </c>
      <c r="C17" s="14"/>
      <c r="D17" s="5" t="s">
        <v>26</v>
      </c>
      <c r="E17" s="12"/>
      <c r="F17" s="6">
        <v>6199.8073193104656</v>
      </c>
      <c r="G17" s="12"/>
      <c r="H17" s="6">
        <v>227345.72160001998</v>
      </c>
      <c r="I17" s="12"/>
      <c r="J17" s="6">
        <f t="shared" si="0"/>
        <v>-533.37821503323346</v>
      </c>
      <c r="K17" s="12"/>
      <c r="L17" s="6">
        <f t="shared" si="1"/>
        <v>51.956840134827132</v>
      </c>
      <c r="N17" s="6">
        <f t="shared" si="2"/>
        <v>-481.42137489840633</v>
      </c>
    </row>
    <row r="18" spans="1:14" x14ac:dyDescent="0.25">
      <c r="A18" s="9"/>
      <c r="B18" s="12">
        <f>MAX(B$15:B17)+1</f>
        <v>4</v>
      </c>
      <c r="C18" s="14"/>
      <c r="D18" s="5" t="s">
        <v>27</v>
      </c>
      <c r="E18" s="12"/>
      <c r="F18" s="6">
        <v>13224.13286599972</v>
      </c>
      <c r="G18" s="12"/>
      <c r="H18" s="6">
        <v>0</v>
      </c>
      <c r="I18" s="12"/>
      <c r="J18" s="6">
        <f t="shared" si="0"/>
        <v>-1137.6909023381916</v>
      </c>
      <c r="K18" s="12"/>
      <c r="L18" s="6">
        <f t="shared" si="1"/>
        <v>0</v>
      </c>
      <c r="N18" s="6">
        <f t="shared" si="2"/>
        <v>-1137.6909023381916</v>
      </c>
    </row>
    <row r="19" spans="1:14" x14ac:dyDescent="0.25">
      <c r="A19" s="9"/>
      <c r="B19" s="12">
        <f>MAX(B$15:B18)+1</f>
        <v>5</v>
      </c>
      <c r="C19" s="14"/>
      <c r="D19" s="5" t="s">
        <v>28</v>
      </c>
      <c r="E19" s="12"/>
      <c r="F19" s="6">
        <v>0</v>
      </c>
      <c r="G19" s="12"/>
      <c r="H19" s="6">
        <v>0</v>
      </c>
      <c r="I19" s="12"/>
      <c r="J19" s="6">
        <f t="shared" si="0"/>
        <v>0</v>
      </c>
      <c r="K19" s="12"/>
      <c r="L19" s="6">
        <f t="shared" si="1"/>
        <v>0</v>
      </c>
      <c r="N19" s="6">
        <f t="shared" si="2"/>
        <v>0</v>
      </c>
    </row>
    <row r="20" spans="1:14" x14ac:dyDescent="0.25">
      <c r="A20" s="9"/>
      <c r="B20" s="12">
        <f>MAX(B$15:B19)+1</f>
        <v>6</v>
      </c>
      <c r="C20" s="14"/>
      <c r="D20" s="5" t="s">
        <v>29</v>
      </c>
      <c r="E20" s="12"/>
      <c r="F20" s="6">
        <v>6451.79</v>
      </c>
      <c r="G20" s="12"/>
      <c r="H20" s="6">
        <v>0</v>
      </c>
      <c r="I20" s="12"/>
      <c r="J20" s="6">
        <f t="shared" si="0"/>
        <v>-555.05664236545908</v>
      </c>
      <c r="K20" s="12"/>
      <c r="L20" s="6">
        <f t="shared" si="1"/>
        <v>0</v>
      </c>
      <c r="N20" s="6">
        <f t="shared" si="2"/>
        <v>-555.05664236545908</v>
      </c>
    </row>
    <row r="21" spans="1:14" x14ac:dyDescent="0.25">
      <c r="A21" s="9"/>
      <c r="B21" s="12">
        <f>MAX(B$15:B20)+1</f>
        <v>7</v>
      </c>
      <c r="C21" s="14"/>
      <c r="D21" s="5" t="s">
        <v>30</v>
      </c>
      <c r="E21" s="12"/>
      <c r="F21" s="6">
        <v>0</v>
      </c>
      <c r="G21" s="12"/>
      <c r="H21" s="6">
        <v>13496.806840359997</v>
      </c>
      <c r="I21" s="12"/>
      <c r="J21" s="6">
        <f t="shared" si="0"/>
        <v>0</v>
      </c>
      <c r="K21" s="12"/>
      <c r="L21" s="6">
        <f t="shared" si="1"/>
        <v>3.0845156460387253</v>
      </c>
      <c r="N21" s="6">
        <f t="shared" si="2"/>
        <v>3.0845156460387253</v>
      </c>
    </row>
    <row r="22" spans="1:14" x14ac:dyDescent="0.25">
      <c r="A22" s="9"/>
      <c r="B22" s="12">
        <f>MAX(B$15:B21)+1</f>
        <v>8</v>
      </c>
      <c r="C22" s="14"/>
      <c r="D22" s="5" t="s">
        <v>31</v>
      </c>
      <c r="E22" s="12"/>
      <c r="F22" s="6">
        <v>0</v>
      </c>
      <c r="G22" s="12"/>
      <c r="H22" s="6">
        <v>6565.5263900000009</v>
      </c>
      <c r="I22" s="12"/>
      <c r="J22" s="6">
        <f t="shared" si="0"/>
        <v>0</v>
      </c>
      <c r="K22" s="12"/>
      <c r="L22" s="6">
        <f t="shared" si="1"/>
        <v>1.5004637107109247</v>
      </c>
      <c r="N22" s="6">
        <f t="shared" si="2"/>
        <v>1.5004637107109247</v>
      </c>
    </row>
    <row r="23" spans="1:14" x14ac:dyDescent="0.25">
      <c r="A23" s="9"/>
      <c r="B23" s="12">
        <f>MAX(B$15:B22)+1</f>
        <v>9</v>
      </c>
      <c r="C23" s="14"/>
      <c r="D23" s="5" t="s">
        <v>32</v>
      </c>
      <c r="E23" s="12"/>
      <c r="F23" s="6">
        <v>0</v>
      </c>
      <c r="G23" s="12"/>
      <c r="H23" s="6">
        <v>0</v>
      </c>
      <c r="I23" s="12"/>
      <c r="J23" s="6">
        <f t="shared" si="0"/>
        <v>0</v>
      </c>
      <c r="K23" s="12"/>
      <c r="L23" s="6">
        <f t="shared" si="1"/>
        <v>0</v>
      </c>
      <c r="N23" s="6">
        <f t="shared" si="2"/>
        <v>0</v>
      </c>
    </row>
    <row r="24" spans="1:14" x14ac:dyDescent="0.25">
      <c r="A24" s="9"/>
      <c r="B24" s="12">
        <f>MAX(B$15:B23)+1</f>
        <v>10</v>
      </c>
      <c r="C24" s="14"/>
      <c r="D24" s="5" t="s">
        <v>33</v>
      </c>
      <c r="E24" s="12"/>
      <c r="F24" s="6">
        <v>0</v>
      </c>
      <c r="G24" s="12"/>
      <c r="H24" s="6">
        <v>156100.92169999998</v>
      </c>
      <c r="I24" s="12"/>
      <c r="J24" s="6">
        <f t="shared" si="0"/>
        <v>0</v>
      </c>
      <c r="K24" s="12"/>
      <c r="L24" s="6">
        <f t="shared" si="1"/>
        <v>35.674788936363932</v>
      </c>
      <c r="N24" s="6">
        <f t="shared" si="2"/>
        <v>35.674788936363932</v>
      </c>
    </row>
    <row r="25" spans="1:14" x14ac:dyDescent="0.25">
      <c r="A25" s="9"/>
      <c r="B25" s="12">
        <f>MAX(B$15:B24)+1</f>
        <v>11</v>
      </c>
      <c r="C25" s="14"/>
      <c r="D25" s="5" t="s">
        <v>34</v>
      </c>
      <c r="E25" s="12"/>
      <c r="F25" s="6">
        <v>0</v>
      </c>
      <c r="G25" s="12"/>
      <c r="H25" s="6">
        <v>0</v>
      </c>
      <c r="I25" s="12"/>
      <c r="J25" s="6">
        <f t="shared" si="0"/>
        <v>0</v>
      </c>
      <c r="K25" s="12"/>
      <c r="L25" s="6">
        <f t="shared" si="1"/>
        <v>0</v>
      </c>
      <c r="N25" s="6">
        <f t="shared" si="2"/>
        <v>0</v>
      </c>
    </row>
    <row r="26" spans="1:14" x14ac:dyDescent="0.25">
      <c r="A26" s="9"/>
      <c r="B26" s="7"/>
      <c r="C26" s="14"/>
      <c r="D26" s="12"/>
      <c r="E26" s="3"/>
      <c r="F26" s="19"/>
      <c r="G26" s="12"/>
      <c r="H26" s="19"/>
      <c r="I26" s="12"/>
      <c r="J26" s="14"/>
      <c r="K26" s="12"/>
      <c r="L26" s="19"/>
      <c r="N26" s="19"/>
    </row>
    <row r="27" spans="1:14" ht="15.75" thickBot="1" x14ac:dyDescent="0.3">
      <c r="A27" s="9"/>
      <c r="B27" s="12">
        <f>MAX(B$15:B26)+1</f>
        <v>12</v>
      </c>
      <c r="C27" s="14"/>
      <c r="D27" s="20" t="s">
        <v>35</v>
      </c>
      <c r="E27" s="3"/>
      <c r="F27" s="21">
        <f>SUM(F15:F25)</f>
        <v>34986.848184254071</v>
      </c>
      <c r="G27" s="12"/>
      <c r="H27" s="21">
        <f>SUM(H15:H25)</f>
        <v>13170612.025906306</v>
      </c>
      <c r="I27" s="12"/>
      <c r="J27" s="21">
        <v>-3009.968160789816</v>
      </c>
      <c r="K27" s="12"/>
      <c r="L27" s="21">
        <f>-J27</f>
        <v>3009.968160789816</v>
      </c>
      <c r="N27" s="21">
        <f t="shared" si="2"/>
        <v>0</v>
      </c>
    </row>
    <row r="28" spans="1:14" ht="15.75" thickTop="1" x14ac:dyDescent="0.25">
      <c r="A28" s="9"/>
    </row>
    <row r="29" spans="1:14" x14ac:dyDescent="0.25">
      <c r="A29" s="9"/>
    </row>
    <row r="30" spans="1:14" x14ac:dyDescent="0.25">
      <c r="A30" s="9"/>
      <c r="B30" s="8" t="s">
        <v>36</v>
      </c>
    </row>
    <row r="31" spans="1:14" x14ac:dyDescent="0.25">
      <c r="A31" s="9"/>
      <c r="B31" s="22" t="s">
        <v>37</v>
      </c>
      <c r="C31" s="23"/>
      <c r="D31" s="26" t="s">
        <v>38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 x14ac:dyDescent="0.25">
      <c r="A32" s="9"/>
      <c r="B32" s="22" t="s">
        <v>39</v>
      </c>
      <c r="C32" s="23"/>
      <c r="D32" s="26" t="s">
        <v>40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x14ac:dyDescent="0.25">
      <c r="A33" s="9"/>
      <c r="B33" s="22" t="s">
        <v>41</v>
      </c>
      <c r="C33" s="23"/>
      <c r="D33" s="26" t="s">
        <v>42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x14ac:dyDescent="0.25">
      <c r="A34" s="9"/>
      <c r="B34" s="22" t="s">
        <v>43</v>
      </c>
      <c r="C34" s="23"/>
      <c r="D34" s="26" t="s">
        <v>44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ht="26.45" customHeight="1" x14ac:dyDescent="0.25">
      <c r="A35" s="9"/>
      <c r="B35" s="22" t="s">
        <v>45</v>
      </c>
      <c r="C35" s="23"/>
      <c r="D35" s="24" t="s">
        <v>46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</row>
  </sheetData>
  <mergeCells count="6">
    <mergeCell ref="D35:N35"/>
    <mergeCell ref="F8:H8"/>
    <mergeCell ref="D31:N31"/>
    <mergeCell ref="D32:N32"/>
    <mergeCell ref="D33:N33"/>
    <mergeCell ref="D34:N34"/>
  </mergeCells>
  <printOptions horizontalCentered="1"/>
  <pageMargins left="0.7" right="0.7" top="0.75" bottom="0.75" header="0.3" footer="0.3"/>
  <pageSetup scale="72" orientation="portrait" horizontalDpi="1200" verticalDpi="1200" r:id="rId1"/>
  <headerFooter>
    <oddHeader>&amp;R&amp;"Arial,Regular"&amp;10Filed: 2025-02-28
EB-2025-0064
Phase 3 Exhibit 8
Tab 2
Schedule 9
Attachment 8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4AF36E43-01F9-42E0-902A-0709FFC1D8A9}"/>
</file>

<file path=customXml/itemProps2.xml><?xml version="1.0" encoding="utf-8"?>
<ds:datastoreItem xmlns:ds="http://schemas.openxmlformats.org/officeDocument/2006/customXml" ds:itemID="{CFC01C7C-496D-4482-BC26-A57FC97EE478}"/>
</file>

<file path=customXml/itemProps3.xml><?xml version="1.0" encoding="utf-8"?>
<ds:datastoreItem xmlns:ds="http://schemas.openxmlformats.org/officeDocument/2006/customXml" ds:itemID="{E5765DC0-2C01-4D4D-8FB3-304E2A9111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8.2.9 - Attach 8</vt:lpstr>
      <vt:lpstr>'8.2.9 - Attach 8'!Print_Area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2025-02-28T15:44:56Z</dcterms:created>
  <dcterms:modified xsi:type="dcterms:W3CDTF">2025-02-28T15:45:18Z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