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4" documentId="13_ncr:1_{9522FCE3-A8E1-42B2-B1FB-DED6CC21F1AA}" xr6:coauthVersionLast="47" xr6:coauthVersionMax="47" xr10:uidLastSave="{471B0C70-B5D0-4B2B-A773-05F417E09690}"/>
  <bookViews>
    <workbookView xWindow="-120" yWindow="-120" windowWidth="29040" windowHeight="15225" xr2:uid="{52E07A7F-CBF9-48CE-AC72-E249DABFA25F}"/>
  </bookViews>
  <sheets>
    <sheet name="8.2.9.13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'8.2.9.13'!$A$1:$E$45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7" i="1" s="1"/>
  <c r="A32" i="1" a="1"/>
  <c r="A32" i="1" s="1"/>
  <c r="E19" i="1"/>
  <c r="E23" i="1" s="1"/>
  <c r="E26" i="1" s="1"/>
  <c r="A14" i="1" a="1"/>
  <c r="A14" i="1" s="1"/>
  <c r="A15" i="1" l="1" a="1"/>
  <c r="A15" i="1" s="1"/>
  <c r="A16" i="1" s="1" a="1"/>
  <c r="A16" i="1" s="1"/>
  <c r="A33" i="1" a="1"/>
  <c r="A33" i="1" s="1"/>
  <c r="A35" i="1" s="1" a="1"/>
  <c r="A35" i="1" s="1"/>
  <c r="A37" i="1" s="1" a="1"/>
  <c r="A37" i="1" s="1"/>
  <c r="E35" i="1"/>
  <c r="A17" i="1" l="1" a="1"/>
  <c r="A17" i="1" s="1"/>
  <c r="A18" i="1" a="1"/>
  <c r="A18" i="1" s="1"/>
  <c r="A19" i="1" s="1" a="1"/>
  <c r="A19" i="1" s="1"/>
  <c r="A21" i="1" l="1" a="1"/>
  <c r="A21" i="1" s="1"/>
  <c r="A23" i="1" a="1"/>
  <c r="A23" i="1" s="1"/>
  <c r="A26" i="1" s="1" a="1"/>
  <c r="A2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<sst xmlns="http://schemas.openxmlformats.org/spreadsheetml/2006/main" count="33" uniqueCount="32">
  <si>
    <t>Derivation of Rate E70 Long-Term Firm Transportation Demand Charges</t>
  </si>
  <si>
    <t>Line</t>
  </si>
  <si>
    <t>Rate E70</t>
  </si>
  <si>
    <t>No.</t>
  </si>
  <si>
    <t>Particulars</t>
  </si>
  <si>
    <t>Charges</t>
  </si>
  <si>
    <t>(a)</t>
  </si>
  <si>
    <t>Rate E70 - St. Clair, Bluewater, Ojibway and Dawn Demand Rate</t>
  </si>
  <si>
    <t>Panhandle/St. Clair Revenue Requirement ($000s) (1)</t>
  </si>
  <si>
    <t>Total Rate Base</t>
  </si>
  <si>
    <t>Return on Rate Base</t>
  </si>
  <si>
    <t>Operating and Maintenance Costs</t>
  </si>
  <si>
    <t>Depreciation</t>
  </si>
  <si>
    <t xml:space="preserve">Taxes </t>
  </si>
  <si>
    <t>Total Revenue Requirement ($000s) (sum of lines 2 to 5)</t>
  </si>
  <si>
    <t>Maximum Day Demand (GJ) (2)</t>
  </si>
  <si>
    <t xml:space="preserve">From Dawn to St. Clair, Bluewater and Ojibway Demand Charge ($/GJ/mth) </t>
  </si>
  <si>
    <t>(line 6 * 1000 / (line 7 *12))</t>
  </si>
  <si>
    <t xml:space="preserve">To Dawn from St. Clair, Bluewater and Ojibway Demand Charge ($/GJ/mth) </t>
  </si>
  <si>
    <t>(line 8 * 100/365)</t>
  </si>
  <si>
    <t>Rate E70 - Dawn to Dawn-Vector and Dawn to Dawn-TCPL Demand Charge</t>
  </si>
  <si>
    <t>Dawn Compression Revenue Requirement  ($000s) (3)</t>
  </si>
  <si>
    <t>Monthly Demand per Unit ($/GJ)  (line 10 * 1000 / (line 11 * 12))</t>
  </si>
  <si>
    <t>Dawn to Dawn-Vector Demand Charge ($/GJ/mth) (line 12 * 60/365)</t>
  </si>
  <si>
    <t>Dawn to Dawn-TCPL Demand Charge ($/GJ/mth) (line 12 * 90/365)</t>
  </si>
  <si>
    <t>Notes:</t>
  </si>
  <si>
    <t>(1)</t>
  </si>
  <si>
    <t>Phase 3 Exhibit 7, Tab 3, Schedule 1, Attachment 6, pp.2-3, column (k).</t>
  </si>
  <si>
    <t>(2)</t>
  </si>
  <si>
    <t>Panhandle/St. Clair maximum design capacity.</t>
  </si>
  <si>
    <t>(3)</t>
  </si>
  <si>
    <t>Dawn transmission compression-related costs related to the Panhandle transmission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</si>
</sst>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);\(#,##0\);\-"/>
    <numFmt numFmtId="165" formatCode="#,##0.000_);\(#,##0.000\);\-"/>
    <numFmt numFmtId="166" formatCode="_(* #,##0.000_);_(* \(#,##0.000\);_(* &quot;-&quot;??_);_(@_)"/>
    <numFmt numFmtId="167" formatCode="#,##0.000;\-#,##0.0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37" fontId="2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37" fontId="3" fillId="0" borderId="0" xfId="2" applyFont="1" applyAlignment="1">
      <alignment horizontal="centerContinuous"/>
    </xf>
    <xf numFmtId="0" fontId="4" fillId="0" borderId="0" xfId="0" applyFont="1" applyAlignment="1">
      <alignment horizontal="left"/>
    </xf>
    <xf numFmtId="37" fontId="4" fillId="0" borderId="0" xfId="2" applyFont="1" applyAlignment="1">
      <alignment horizontal="left" indent="1"/>
    </xf>
    <xf numFmtId="37" fontId="4" fillId="0" borderId="0" xfId="2" applyFont="1" applyAlignment="1">
      <alignment horizontal="left"/>
    </xf>
    <xf numFmtId="37" fontId="4" fillId="0" borderId="0" xfId="2" applyFont="1"/>
    <xf numFmtId="165" fontId="4" fillId="0" borderId="3" xfId="4" applyNumberFormat="1" applyFont="1" applyFill="1" applyBorder="1" applyAlignment="1">
      <alignment horizontal="right"/>
    </xf>
    <xf numFmtId="165" fontId="4" fillId="0" borderId="0" xfId="4" applyNumberFormat="1" applyFont="1" applyFill="1" applyBorder="1" applyAlignment="1">
      <alignment horizontal="right"/>
    </xf>
    <xf numFmtId="37" fontId="3" fillId="0" borderId="0" xfId="2" applyFont="1"/>
    <xf numFmtId="0" fontId="3" fillId="0" borderId="0" xfId="5" applyFont="1"/>
    <xf numFmtId="0" fontId="4" fillId="0" borderId="0" xfId="0" applyFont="1"/>
    <xf numFmtId="0" fontId="4" fillId="0" borderId="0" xfId="0" applyFont="1" applyAlignment="1">
      <alignment horizontal="centerContinuous"/>
    </xf>
    <xf numFmtId="0" fontId="4" fillId="0" borderId="0" xfId="3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3" applyBorder="1" applyAlignment="1">
      <alignment horizontal="center"/>
    </xf>
    <xf numFmtId="0" fontId="4" fillId="0" borderId="0" xfId="3"/>
    <xf numFmtId="0" fontId="4" fillId="0" borderId="1" xfId="3" applyBorder="1"/>
    <xf numFmtId="0" fontId="4" fillId="0" borderId="0" xfId="0" quotePrefix="1" applyFont="1" applyAlignment="1">
      <alignment horizontal="center"/>
    </xf>
    <xf numFmtId="37" fontId="3" fillId="0" borderId="0" xfId="0" applyNumberFormat="1" applyFont="1"/>
    <xf numFmtId="37" fontId="4" fillId="0" borderId="0" xfId="0" applyNumberFormat="1" applyFont="1"/>
    <xf numFmtId="0" fontId="4" fillId="0" borderId="0" xfId="0" applyFont="1" applyAlignment="1">
      <alignment horizontal="left" indent="1"/>
    </xf>
    <xf numFmtId="164" fontId="4" fillId="0" borderId="0" xfId="4" applyNumberFormat="1" applyFont="1" applyFill="1" applyBorder="1" applyAlignment="1">
      <alignment horizontal="right"/>
    </xf>
    <xf numFmtId="37" fontId="4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66" fontId="4" fillId="0" borderId="2" xfId="1" applyNumberFormat="1" applyFont="1" applyFill="1" applyBorder="1" applyAlignment="1">
      <alignment horizontal="right"/>
    </xf>
    <xf numFmtId="166" fontId="4" fillId="0" borderId="0" xfId="1" applyNumberFormat="1" applyFont="1" applyFill="1" applyAlignment="1">
      <alignment horizontal="right"/>
    </xf>
    <xf numFmtId="167" fontId="4" fillId="0" borderId="0" xfId="2" applyNumberFormat="1" applyFont="1" applyAlignment="1">
      <alignment horizontal="right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6">
    <cellStyle name="Comma" xfId="1" builtinId="3"/>
    <cellStyle name="Comma 10" xfId="4" xr:uid="{BC03D895-F493-4DC7-BBAF-54FF749A98B3}"/>
    <cellStyle name="Normal" xfId="0" builtinId="0"/>
    <cellStyle name="Normal 10" xfId="5" xr:uid="{718D6B73-66D3-45F1-980C-2597740499F0}"/>
    <cellStyle name="Normal 60" xfId="3" xr:uid="{0F530A6C-C6F3-4209-AF0D-2D0944BAF33C}"/>
    <cellStyle name="Normal_C 1" xfId="2" xr:uid="{AB17D94B-31CE-4806-8A37-D234FA3B03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1525D-E1DC-4946-A23D-4B3B6E57238E}">
  <dimension ref="A1:F52"/>
  <sheetViews>
    <sheetView tabSelected="1" zoomScale="110" zoomScaleNormal="110" zoomScaleSheetLayoutView="148" workbookViewId="0">
      <selection activeCell="K18" sqref="K18"/>
    </sheetView>
  </sheetViews>
  <sheetFormatPr defaultColWidth="8.85546875" defaultRowHeight="12.75" x14ac:dyDescent="0.2"/>
  <cols>
    <col min="1" max="1" width="4.5703125" style="10" customWidth="1"/>
    <col min="2" max="2" width="1.5703125" style="10" customWidth="1"/>
    <col min="3" max="3" width="67.5703125" style="10" customWidth="1"/>
    <col min="4" max="4" width="1.5703125" style="10" customWidth="1"/>
    <col min="5" max="5" width="13.5703125" style="10" customWidth="1"/>
    <col min="6" max="6" width="9.140625" style="10" customWidth="1"/>
    <col min="7" max="16384" width="8.85546875" style="10"/>
  </cols>
  <sheetData>
    <row r="1" spans="1:6" x14ac:dyDescent="0.2">
      <c r="F1" s="2"/>
    </row>
    <row r="2" spans="1:6" x14ac:dyDescent="0.2">
      <c r="F2" s="2"/>
    </row>
    <row r="3" spans="1:6" x14ac:dyDescent="0.2">
      <c r="F3" s="2"/>
    </row>
    <row r="4" spans="1:6" x14ac:dyDescent="0.2">
      <c r="F4" s="2"/>
    </row>
    <row r="5" spans="1:6" x14ac:dyDescent="0.2">
      <c r="F5" s="2"/>
    </row>
    <row r="6" spans="1:6" x14ac:dyDescent="0.2">
      <c r="A6" s="1" t="s">
        <v>0</v>
      </c>
      <c r="B6" s="11"/>
      <c r="C6" s="11"/>
      <c r="D6" s="11"/>
      <c r="E6" s="11"/>
      <c r="F6" s="2"/>
    </row>
    <row r="7" spans="1:6" x14ac:dyDescent="0.2">
      <c r="A7" s="11"/>
      <c r="B7" s="11"/>
      <c r="C7" s="11"/>
      <c r="D7" s="11"/>
      <c r="E7" s="11"/>
    </row>
    <row r="8" spans="1:6" x14ac:dyDescent="0.2">
      <c r="A8" s="12" t="s">
        <v>1</v>
      </c>
      <c r="B8" s="12"/>
      <c r="C8" s="12"/>
      <c r="D8" s="12"/>
      <c r="E8" s="13" t="s">
        <v>2</v>
      </c>
    </row>
    <row r="9" spans="1:6" x14ac:dyDescent="0.2">
      <c r="A9" s="14" t="s">
        <v>3</v>
      </c>
      <c r="B9" s="15"/>
      <c r="C9" s="16" t="s">
        <v>4</v>
      </c>
      <c r="D9" s="15"/>
      <c r="E9" s="14" t="s">
        <v>5</v>
      </c>
    </row>
    <row r="10" spans="1:6" x14ac:dyDescent="0.2">
      <c r="A10" s="13"/>
      <c r="E10" s="17" t="s">
        <v>6</v>
      </c>
    </row>
    <row r="11" spans="1:6" x14ac:dyDescent="0.2">
      <c r="A11" s="13"/>
    </row>
    <row r="12" spans="1:6" x14ac:dyDescent="0.2">
      <c r="A12" s="13"/>
      <c r="C12" s="18" t="s">
        <v>7</v>
      </c>
      <c r="D12" s="18"/>
    </row>
    <row r="13" spans="1:6" x14ac:dyDescent="0.2">
      <c r="A13" s="13"/>
      <c r="C13" s="19" t="s">
        <v>8</v>
      </c>
      <c r="D13" s="19"/>
    </row>
    <row r="14" spans="1:6" x14ac:dyDescent="0.2">
      <c r="A14" s="13" cm="1">
        <f t="array" ref="A14">MAX($A$10:A13+1)</f>
        <v>1</v>
      </c>
      <c r="C14" s="20" t="s">
        <v>9</v>
      </c>
      <c r="D14" s="20"/>
      <c r="E14" s="21">
        <v>422166.60049972107</v>
      </c>
    </row>
    <row r="15" spans="1:6" x14ac:dyDescent="0.2">
      <c r="A15" s="13" cm="1">
        <f t="array" ref="A15">MAX($A$10:A14+1)</f>
        <v>2</v>
      </c>
      <c r="C15" s="3" t="s">
        <v>10</v>
      </c>
      <c r="D15" s="3"/>
      <c r="E15" s="21">
        <v>25676.730665167721</v>
      </c>
    </row>
    <row r="16" spans="1:6" x14ac:dyDescent="0.2">
      <c r="A16" s="13" cm="1">
        <f t="array" ref="A16">MAX($A$10:A15+1)</f>
        <v>3</v>
      </c>
      <c r="C16" s="20" t="s">
        <v>11</v>
      </c>
      <c r="D16" s="20"/>
      <c r="E16" s="21">
        <v>10802.132292199431</v>
      </c>
    </row>
    <row r="17" spans="1:5" x14ac:dyDescent="0.2">
      <c r="A17" s="13" cm="1">
        <f t="array" ref="A17">MAX($A$10:A16+1)</f>
        <v>4</v>
      </c>
      <c r="C17" s="3" t="s">
        <v>12</v>
      </c>
      <c r="D17" s="3"/>
      <c r="E17" s="21">
        <v>9926.1107049742368</v>
      </c>
    </row>
    <row r="18" spans="1:5" x14ac:dyDescent="0.2">
      <c r="A18" s="13" cm="1">
        <f t="array" ref="A18">MAX($A$10:A17+1)</f>
        <v>5</v>
      </c>
      <c r="C18" s="3" t="s">
        <v>13</v>
      </c>
      <c r="D18" s="3"/>
      <c r="E18" s="21">
        <v>6743.3359430874079</v>
      </c>
    </row>
    <row r="19" spans="1:5" x14ac:dyDescent="0.2">
      <c r="A19" s="13" cm="1">
        <f t="array" ref="A19">MAX($A$10:A18+1)</f>
        <v>6</v>
      </c>
      <c r="C19" s="4" t="s">
        <v>14</v>
      </c>
      <c r="D19" s="4"/>
      <c r="E19" s="22">
        <f>SUM(E15:E18)</f>
        <v>53148.309605428789</v>
      </c>
    </row>
    <row r="20" spans="1:5" x14ac:dyDescent="0.2">
      <c r="A20" s="13"/>
    </row>
    <row r="21" spans="1:5" x14ac:dyDescent="0.2">
      <c r="A21" s="13" cm="1">
        <f t="array" ref="A21">MAX($A$10:A20+1)</f>
        <v>7</v>
      </c>
      <c r="C21" s="2" t="s">
        <v>15</v>
      </c>
      <c r="D21" s="20"/>
      <c r="E21" s="21">
        <v>1056228.4671787973</v>
      </c>
    </row>
    <row r="22" spans="1:5" x14ac:dyDescent="0.2">
      <c r="C22" s="5"/>
      <c r="D22" s="5"/>
      <c r="E22" s="23"/>
    </row>
    <row r="23" spans="1:5" ht="13.5" thickBot="1" x14ac:dyDescent="0.25">
      <c r="A23" s="13" cm="1">
        <f t="array" ref="A23">MAX($A$10:A22+1)</f>
        <v>8</v>
      </c>
      <c r="C23" s="2" t="s">
        <v>16</v>
      </c>
      <c r="D23" s="20"/>
      <c r="E23" s="6">
        <f xml:space="preserve"> (E19*1000) / (E21*12)</f>
        <v>4.193246005082969</v>
      </c>
    </row>
    <row r="24" spans="1:5" ht="13.5" thickTop="1" x14ac:dyDescent="0.2">
      <c r="A24" s="13"/>
      <c r="C24" s="2" t="s">
        <v>17</v>
      </c>
      <c r="D24" s="20"/>
      <c r="E24" s="7"/>
    </row>
    <row r="25" spans="1:5" x14ac:dyDescent="0.2">
      <c r="C25" s="2"/>
      <c r="D25" s="20"/>
      <c r="E25" s="7"/>
    </row>
    <row r="26" spans="1:5" ht="13.5" thickBot="1" x14ac:dyDescent="0.25">
      <c r="A26" s="13" cm="1">
        <f t="array" ref="A26">MAX($A$10:A25+1)</f>
        <v>9</v>
      </c>
      <c r="C26" s="2" t="s">
        <v>18</v>
      </c>
      <c r="D26" s="20"/>
      <c r="E26" s="6">
        <f>$E$23 * (100/365)</f>
        <v>1.1488345219405394</v>
      </c>
    </row>
    <row r="27" spans="1:5" ht="13.5" thickTop="1" x14ac:dyDescent="0.2">
      <c r="C27" s="2" t="s">
        <v>19</v>
      </c>
      <c r="D27" s="20"/>
      <c r="E27" s="23"/>
    </row>
    <row r="28" spans="1:5" x14ac:dyDescent="0.2">
      <c r="C28" s="2"/>
      <c r="D28" s="20"/>
      <c r="E28" s="23"/>
    </row>
    <row r="29" spans="1:5" x14ac:dyDescent="0.2">
      <c r="A29" s="13"/>
      <c r="C29" s="20"/>
      <c r="D29" s="20"/>
      <c r="E29" s="23"/>
    </row>
    <row r="30" spans="1:5" x14ac:dyDescent="0.2">
      <c r="A30" s="13"/>
      <c r="C30" s="8" t="s">
        <v>20</v>
      </c>
      <c r="D30" s="8"/>
      <c r="E30" s="23"/>
    </row>
    <row r="31" spans="1:5" x14ac:dyDescent="0.2">
      <c r="A31" s="13">
        <v>10</v>
      </c>
      <c r="C31" s="4" t="s">
        <v>21</v>
      </c>
      <c r="D31" s="4"/>
      <c r="E31" s="21">
        <v>1072.9836938983867</v>
      </c>
    </row>
    <row r="32" spans="1:5" x14ac:dyDescent="0.2">
      <c r="A32" s="13" cm="1">
        <f t="array" ref="A32">MAX($A$30:A31+1)</f>
        <v>11</v>
      </c>
      <c r="C32" s="4" t="s">
        <v>15</v>
      </c>
      <c r="D32" s="4"/>
      <c r="E32" s="21">
        <v>1056228.4671787973</v>
      </c>
    </row>
    <row r="33" spans="1:5" x14ac:dyDescent="0.2">
      <c r="A33" s="13" cm="1">
        <f t="array" ref="A33">MAX($A$30:A32+1)</f>
        <v>12</v>
      </c>
      <c r="C33" s="4" t="s">
        <v>22</v>
      </c>
      <c r="D33" s="4"/>
      <c r="E33" s="24">
        <f>(E31*1000)/(E32*12)</f>
        <v>8.465527166077548E-2</v>
      </c>
    </row>
    <row r="34" spans="1:5" x14ac:dyDescent="0.2">
      <c r="A34" s="13"/>
      <c r="C34" s="4"/>
      <c r="D34" s="4"/>
      <c r="E34" s="25"/>
    </row>
    <row r="35" spans="1:5" ht="13.5" thickBot="1" x14ac:dyDescent="0.25">
      <c r="A35" s="13" cm="1">
        <f t="array" ref="A35">MAX($A$30:A33+1)</f>
        <v>13</v>
      </c>
      <c r="C35" s="4" t="s">
        <v>23</v>
      </c>
      <c r="D35" s="4"/>
      <c r="E35" s="6">
        <f>E33*(60/365)</f>
        <v>1.3915935067524735E-2</v>
      </c>
    </row>
    <row r="36" spans="1:5" ht="13.5" thickTop="1" x14ac:dyDescent="0.2">
      <c r="A36" s="13"/>
      <c r="E36" s="26"/>
    </row>
    <row r="37" spans="1:5" ht="13.5" thickBot="1" x14ac:dyDescent="0.25">
      <c r="A37" s="13" cm="1">
        <f t="array" ref="A37">MAX($A$30:A36+1)</f>
        <v>14</v>
      </c>
      <c r="C37" s="4" t="s">
        <v>24</v>
      </c>
      <c r="D37" s="4"/>
      <c r="E37" s="6">
        <f>E33*(90/365)</f>
        <v>2.0873902601287103E-2</v>
      </c>
    </row>
    <row r="38" spans="1:5" ht="13.5" thickTop="1" x14ac:dyDescent="0.2"/>
    <row r="40" spans="1:5" x14ac:dyDescent="0.2">
      <c r="A40" s="9" t="s">
        <v>25</v>
      </c>
    </row>
    <row r="41" spans="1:5" x14ac:dyDescent="0.2">
      <c r="A41" s="17" t="s">
        <v>26</v>
      </c>
      <c r="B41" s="2"/>
      <c r="C41" s="2" t="s">
        <v>27</v>
      </c>
    </row>
    <row r="42" spans="1:5" ht="12.6" customHeight="1" x14ac:dyDescent="0.2">
      <c r="A42" s="17" t="s">
        <v>28</v>
      </c>
      <c r="B42" s="2"/>
      <c r="C42" s="2" t="s">
        <v>29</v>
      </c>
    </row>
    <row r="43" spans="1:5" x14ac:dyDescent="0.2">
      <c r="A43" s="17" t="s">
        <v>30</v>
      </c>
      <c r="B43" s="2"/>
      <c r="C43" s="2" t="s">
        <v>31</v>
      </c>
    </row>
    <row r="44" spans="1:5" x14ac:dyDescent="0.2">
      <c r="A44" s="13"/>
    </row>
    <row r="46" spans="1:5" x14ac:dyDescent="0.2">
      <c r="E46" s="23"/>
    </row>
    <row r="47" spans="1:5" x14ac:dyDescent="0.2">
      <c r="E47" s="27"/>
    </row>
    <row r="48" spans="1:5" x14ac:dyDescent="0.2">
      <c r="E48" s="27"/>
    </row>
    <row r="49" spans="1:5" x14ac:dyDescent="0.2">
      <c r="E49" s="23"/>
    </row>
    <row r="50" spans="1:5" x14ac:dyDescent="0.2">
      <c r="A50" s="9"/>
    </row>
    <row r="51" spans="1:5" x14ac:dyDescent="0.2">
      <c r="A51" s="28"/>
      <c r="B51" s="32"/>
      <c r="C51" s="32"/>
      <c r="D51" s="29"/>
    </row>
    <row r="52" spans="1:5" x14ac:dyDescent="0.2">
      <c r="A52" s="28"/>
      <c r="B52" s="30"/>
      <c r="C52" s="31"/>
      <c r="D52" s="31"/>
    </row>
  </sheetData>
  <mergeCells count="1">
    <mergeCell ref="B51:C51"/>
  </mergeCells>
  <pageMargins left="0.7" right="0.7" top="0.75" bottom="0.75" header="0.3" footer="0.3"/>
  <pageSetup orientation="portrait" r:id="rId1"/>
  <headerFooter>
    <oddHeader>&amp;R&amp;"Arial,Regular"&amp;10Filed: 2025-02-28
EB-2025-0064
Phase 3 Exhibit 8
Tab 2
Schedule 9
Attachment 13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CE6F1C61-8231-44B2-B5C9-75DCB8A103A9}"/>
</file>

<file path=customXml/itemProps2.xml><?xml version="1.0" encoding="utf-8"?>
<ds:datastoreItem xmlns:ds="http://schemas.openxmlformats.org/officeDocument/2006/customXml" ds:itemID="{962C4637-A6DD-4038-BAFB-4332BDF09765}"/>
</file>

<file path=customXml/itemProps3.xml><?xml version="1.0" encoding="utf-8"?>
<ds:datastoreItem xmlns:ds="http://schemas.openxmlformats.org/officeDocument/2006/customXml" ds:itemID="{6B485298-882A-4335-9B87-355024D1AE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8.2.9.13</vt:lpstr>
      <vt:lpstr>'8.2.9.13'!Print_Area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2025-02-28T16:12:37Z</dcterms:created>
  <dcterms:modified xsi:type="dcterms:W3CDTF">2025-02-28T16:12:48Z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