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filterPrivacy="1"/>
  <xr:revisionPtr revIDLastSave="2" documentId="13_ncr:1_{43EC0E90-284C-41A7-9B1D-00DE1F857B3B}" xr6:coauthVersionLast="47" xr6:coauthVersionMax="47" xr10:uidLastSave="{EC883082-6096-4989-93AA-025598F92B45}"/>
  <bookViews>
    <workbookView xWindow="-120" yWindow="-120" windowWidth="29040" windowHeight="15225" xr2:uid="{C16B6144-06FA-4586-9C88-92CE52C80D6A}"/>
  </bookViews>
  <sheets>
    <sheet name="8.2.9.14" sheetId="1" r:id="rId1"/>
  </sheets>
  <definedNames>
    <definedName name="EV__EVCOM_OPTIONS__" hidden="1">8</definedName>
    <definedName name="EV__EXPOPTIONS__" hidden="1">0</definedName>
    <definedName name="EV__LASTREFTIME__" hidden="1">41247.4113888889</definedName>
    <definedName name="EV__MAXEXPCOLS__" hidden="1">100</definedName>
    <definedName name="EV__MAXEXPROWS__" hidden="1">200000</definedName>
    <definedName name="EV__MEMORYCVW__" hidden="1">0</definedName>
    <definedName name="EV__USERCHANGEOPTIONS__" hidden="1">1</definedName>
    <definedName name="EV__WBEVMODE__" hidden="1">0</definedName>
    <definedName name="EV__WBREFOPTIONS__" hidden="1">134217728</definedName>
    <definedName name="EV__WBVERSION__" hidden="1">0</definedName>
    <definedName name="GSAdminChg">#REF!</definedName>
    <definedName name="paolo" hidden="1">{#N/A,#N/A,FALSE,"H3 Tab 1"}</definedName>
    <definedName name="_xlnm.Print_Area" localSheetId="0">'8.2.9.14'!$A$1:$E$46</definedName>
    <definedName name="wrn.Backup." hidden="1">{#N/A,#N/A,FALSE,"Margins";#N/A,#N/A,FALSE,"Fuel $";#N/A,#N/A,FALSE,"Fuel";#N/A,#N/A,FALSE,"M12 Storage";#N/A,#N/A,FALSE,"M12 Transport";#N/A,#N/A,FALSE,"M12 OR";#N/A,#N/A,FALSE,"C1 OR"}</definedName>
    <definedName name="wrn.h3T1S1." hidden="1">{#N/A,#N/A,FALSE,"H3 Tab 1"}</definedName>
    <definedName name="wrn.H3T1S2." hidden="1">{#N/A,#N/A,FALSE,"H3 Tab 1"}</definedName>
    <definedName name="wrn.H3T2S3." hidden="1">{#N/A,#N/A,FALSE,"H3 Tab 2";#N/A,#N/A,FALSE,"H3 Tab 2"}</definedName>
    <definedName name="wrn.Print._.All." hidden="1">{#N/A,#N/A,FALSE,"Dday-Cust#";#N/A,#N/A,FALSE,"Cascade";#N/A,#N/A,FALSE,"LF Rate 10,16";#N/A,#N/A,FALSE,"Direct Supply Source";#N/A,#N/A,FALSE,"Direct-DSM";#N/A,#N/A,FALSE,"Regulators";#N/A,#N/A,FALSE,"BS Admin etc..";#N/A,#N/A,FALSE,"Sole Mains";#N/A,#N/A,FALSE,"Sole M&amp;R";#N/A,#N/A,FALSE,"Joint-Sole-Grid-CIAC";#N/A,#N/A,FALSE,"COG";#N/A,#N/A,FALSE,"Gas Supply"}</definedName>
    <definedName name="wrn.RevProof." hidden="1">{#N/A,#N/A,FALSE,"RevProof"}</definedName>
    <definedName name="wrn.Schedules." hidden="1">{#N/A,#N/A,FALSE,"Filed Sheet";#N/A,#N/A,FALSE,"Schedule C";#N/A,#N/A,FALSE,"Appendix A"}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E37" i="1" s="1"/>
  <c r="E29" i="1"/>
  <c r="E22" i="1"/>
  <c r="A15" i="1" a="1"/>
  <c r="A15" i="1" s="1"/>
  <c r="E16" i="1"/>
  <c r="A16" i="1" l="1" a="1"/>
  <c r="A16" i="1" s="1"/>
  <c r="A20" i="1" s="1" a="1"/>
  <c r="A20" i="1" s="1"/>
  <c r="A21" i="1" l="1" a="1"/>
  <c r="A21" i="1" s="1"/>
  <c r="A22" i="1" s="1" a="1"/>
  <c r="A22" i="1" s="1"/>
  <c r="A27" i="1" l="1" a="1"/>
  <c r="A27" i="1" s="1"/>
  <c r="A28" i="1" s="1" a="1"/>
  <c r="A28" i="1" s="1"/>
  <c r="A29" i="1" l="1" a="1"/>
  <c r="A29" i="1" s="1"/>
  <c r="A33" i="1" s="1" a="1"/>
  <c r="A33" i="1" s="1"/>
  <c r="A34" i="1" l="1" a="1"/>
  <c r="A34" i="1" s="1"/>
  <c r="A35" i="1" a="1"/>
  <c r="A35" i="1" s="1"/>
  <c r="A37" i="1" s="1" a="1"/>
  <c r="A37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<sst xmlns="http://schemas.openxmlformats.org/spreadsheetml/2006/main" count="41" uniqueCount="41">
  <si>
    <t>Derivation of Rate E80 Charges</t>
  </si>
  <si>
    <t>Line</t>
  </si>
  <si>
    <t>Rate E80</t>
  </si>
  <si>
    <t>No.</t>
  </si>
  <si>
    <t>Particulars</t>
  </si>
  <si>
    <t>Charges</t>
  </si>
  <si>
    <t>(a)</t>
  </si>
  <si>
    <t>Monthly Fixed Charges</t>
  </si>
  <si>
    <t>Producer Station</t>
  </si>
  <si>
    <t>Operating and Maintenance Costs ($000s) (1)</t>
  </si>
  <si>
    <t>Number of Producer Stations (2)</t>
  </si>
  <si>
    <t xml:space="preserve">Monthly Fixed Charge Per Typical Customer Station ($/mth) </t>
  </si>
  <si>
    <t>(line 1 / line 2 *12 * 1000)</t>
  </si>
  <si>
    <t>Producer RTU Station</t>
  </si>
  <si>
    <t>Operating and Maintenance Costs ($000s) (3)</t>
  </si>
  <si>
    <t>Number of Producer RTU Stations</t>
  </si>
  <si>
    <t xml:space="preserve">Monthly Fixed Charge Per Large Customer Station ($/mth) </t>
  </si>
  <si>
    <t>(line 4 / line 5 * 12 * 1000)</t>
  </si>
  <si>
    <t>RNG Sampling Charge</t>
  </si>
  <si>
    <t>Operating and Maintenance Costs ($000s) (4)</t>
  </si>
  <si>
    <t>Number of RNG Sampling Tests</t>
  </si>
  <si>
    <t>RNG Sampling Charge ($/test) (line 7 / line 8 * 1000)</t>
  </si>
  <si>
    <t>Rate E80/Rate E72 Transmission Commodity Charge</t>
  </si>
  <si>
    <t>Dawn to Parkway Easterly Demand Charge ($/GJ/mth) (5)</t>
  </si>
  <si>
    <t>Parkway Station Demand Charge ($/GJ/mth) (6)</t>
  </si>
  <si>
    <t>Dawn to Parkway Demand Charge less Parkway Station ($/GJ/mth) (lines 10 - 11)</t>
  </si>
  <si>
    <t xml:space="preserve">Rate E80/Rate E72 Transmission Commodity Charge ($/GJ) </t>
  </si>
  <si>
    <t>(line 12 * 12/365 * 50%)</t>
  </si>
  <si>
    <t>Notes:</t>
  </si>
  <si>
    <t>(1)</t>
  </si>
  <si>
    <t>Operating and maintenance costs of producer stations.</t>
  </si>
  <si>
    <t>(2)</t>
  </si>
  <si>
    <t>Producer station count includes gas purchase agreement stations.</t>
  </si>
  <si>
    <t>(3)</t>
  </si>
  <si>
    <t>Operating and maintenance costs of producer RTU stations.</t>
  </si>
  <si>
    <t>(4)</t>
  </si>
  <si>
    <t>Based on RNG sampling test cost of $12,900/test.</t>
  </si>
  <si>
    <t>(5)</t>
  </si>
  <si>
    <t>Attachment 12, p.1, column (a), line 21.</t>
  </si>
  <si>
    <t>(6)</t>
  </si>
  <si>
    <t>Attachment 12, p.1, column (a), line 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</si>
</sst>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_);\(#,##0\);\-"/>
    <numFmt numFmtId="165" formatCode="_(* #,##0.000_);_(* \(#,##0.00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/>
    </xf>
    <xf numFmtId="165" fontId="3" fillId="0" borderId="2" xfId="1" applyNumberFormat="1" applyFont="1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Continuous"/>
    </xf>
    <xf numFmtId="0" fontId="3" fillId="0" borderId="0" xfId="3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3" applyBorder="1" applyAlignment="1">
      <alignment horizontal="center"/>
    </xf>
    <xf numFmtId="0" fontId="3" fillId="0" borderId="0" xfId="3"/>
    <xf numFmtId="0" fontId="3" fillId="0" borderId="1" xfId="3" applyBorder="1"/>
    <xf numFmtId="0" fontId="3" fillId="0" borderId="0" xfId="3" quotePrefix="1" applyAlignment="1">
      <alignment horizontal="center"/>
    </xf>
    <xf numFmtId="0" fontId="6" fillId="0" borderId="0" xfId="0" applyFont="1"/>
    <xf numFmtId="0" fontId="3" fillId="0" borderId="0" xfId="0" applyFont="1" applyAlignment="1">
      <alignment horizontal="left" indent="1"/>
    </xf>
    <xf numFmtId="164" fontId="3" fillId="0" borderId="0" xfId="4" applyNumberFormat="1" applyFont="1" applyFill="1" applyBorder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indent="2"/>
    </xf>
    <xf numFmtId="44" fontId="3" fillId="0" borderId="2" xfId="2" applyFont="1" applyFill="1" applyBorder="1" applyAlignment="1">
      <alignment horizontal="right"/>
    </xf>
    <xf numFmtId="0" fontId="3" fillId="0" borderId="0" xfId="0" applyFont="1" applyAlignment="1">
      <alignment horizontal="right"/>
    </xf>
    <xf numFmtId="44" fontId="3" fillId="0" borderId="2" xfId="2" applyFont="1" applyBorder="1" applyAlignment="1">
      <alignment horizontal="right"/>
    </xf>
    <xf numFmtId="165" fontId="3" fillId="0" borderId="0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center"/>
    </xf>
    <xf numFmtId="165" fontId="3" fillId="0" borderId="0" xfId="1" applyNumberFormat="1" applyFont="1"/>
    <xf numFmtId="165" fontId="3" fillId="0" borderId="3" xfId="1" applyNumberFormat="1" applyFont="1" applyBorder="1" applyAlignment="1">
      <alignment horizontal="right"/>
    </xf>
    <xf numFmtId="0" fontId="3" fillId="0" borderId="0" xfId="0" quotePrefix="1" applyFont="1" applyAlignment="1">
      <alignment horizontal="center"/>
    </xf>
    <xf numFmtId="0" fontId="3" fillId="0" borderId="0" xfId="0" quotePrefix="1" applyFont="1"/>
  </cellXfs>
  <cellStyles count="5">
    <cellStyle name="Comma" xfId="1" builtinId="3"/>
    <cellStyle name="Comma 10" xfId="4" xr:uid="{8930E369-1860-4786-B43B-DBFF2151F777}"/>
    <cellStyle name="Currency" xfId="2" builtinId="4"/>
    <cellStyle name="Normal" xfId="0" builtinId="0"/>
    <cellStyle name="Normal 60" xfId="3" xr:uid="{52E6CA56-68D3-4D86-BD31-A8FEEB50A5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913C2-6818-46AD-B37B-7EEDAEC1F01F}">
  <dimension ref="A1:F46"/>
  <sheetViews>
    <sheetView tabSelected="1" zoomScale="80" zoomScaleNormal="80" zoomScalePageLayoutView="120" workbookViewId="0">
      <selection activeCell="I17" sqref="I17"/>
    </sheetView>
  </sheetViews>
  <sheetFormatPr defaultColWidth="8.85546875" defaultRowHeight="15" x14ac:dyDescent="0.25"/>
  <cols>
    <col min="1" max="1" width="4.5703125" style="4" customWidth="1"/>
    <col min="2" max="2" width="1.5703125" style="4" customWidth="1"/>
    <col min="3" max="3" width="71.5703125" style="4" customWidth="1"/>
    <col min="4" max="4" width="1.5703125" style="4" customWidth="1"/>
    <col min="5" max="5" width="13.5703125" style="4" customWidth="1"/>
    <col min="6" max="16384" width="8.85546875" style="5"/>
  </cols>
  <sheetData>
    <row r="1" spans="1:6" x14ac:dyDescent="0.25">
      <c r="A1" s="3"/>
      <c r="B1" s="3"/>
      <c r="C1" s="3"/>
      <c r="D1" s="3"/>
      <c r="F1" s="1"/>
    </row>
    <row r="2" spans="1:6" x14ac:dyDescent="0.25">
      <c r="A2" s="3"/>
      <c r="B2" s="3"/>
      <c r="C2" s="3"/>
      <c r="D2" s="3"/>
      <c r="F2" s="1"/>
    </row>
    <row r="3" spans="1:6" x14ac:dyDescent="0.25">
      <c r="A3" s="3"/>
      <c r="B3" s="3"/>
      <c r="C3" s="3"/>
      <c r="D3" s="3"/>
      <c r="F3" s="1"/>
    </row>
    <row r="4" spans="1:6" x14ac:dyDescent="0.25">
      <c r="A4" s="3"/>
      <c r="B4" s="3"/>
      <c r="C4" s="3"/>
      <c r="D4" s="3"/>
      <c r="F4" s="1"/>
    </row>
    <row r="5" spans="1:6" x14ac:dyDescent="0.25">
      <c r="A5" s="3"/>
      <c r="B5" s="3"/>
      <c r="C5" s="3"/>
      <c r="D5" s="3"/>
      <c r="F5" s="1"/>
    </row>
    <row r="6" spans="1:6" x14ac:dyDescent="0.25">
      <c r="A6" s="6" t="s">
        <v>0</v>
      </c>
      <c r="B6" s="6"/>
      <c r="C6" s="6"/>
      <c r="D6" s="6"/>
      <c r="E6" s="6"/>
      <c r="F6" s="1"/>
    </row>
    <row r="7" spans="1:6" x14ac:dyDescent="0.25">
      <c r="A7" s="3"/>
      <c r="B7" s="3"/>
      <c r="C7" s="3"/>
      <c r="D7" s="3"/>
      <c r="E7" s="3"/>
      <c r="F7" s="1"/>
    </row>
    <row r="8" spans="1:6" x14ac:dyDescent="0.25">
      <c r="A8" s="7" t="s">
        <v>1</v>
      </c>
      <c r="B8" s="7"/>
      <c r="C8" s="7"/>
      <c r="D8" s="7"/>
      <c r="E8" s="8" t="s">
        <v>2</v>
      </c>
    </row>
    <row r="9" spans="1:6" x14ac:dyDescent="0.25">
      <c r="A9" s="9" t="s">
        <v>3</v>
      </c>
      <c r="B9" s="10"/>
      <c r="C9" s="11" t="s">
        <v>4</v>
      </c>
      <c r="D9" s="10"/>
      <c r="E9" s="9" t="s">
        <v>5</v>
      </c>
    </row>
    <row r="10" spans="1:6" x14ac:dyDescent="0.25">
      <c r="A10" s="3"/>
      <c r="B10" s="3"/>
      <c r="C10" s="3"/>
      <c r="D10" s="3"/>
      <c r="E10" s="12" t="s">
        <v>6</v>
      </c>
    </row>
    <row r="11" spans="1:6" x14ac:dyDescent="0.25">
      <c r="A11" s="3"/>
      <c r="B11" s="3"/>
      <c r="C11" s="3"/>
      <c r="D11" s="3"/>
      <c r="E11" s="12"/>
    </row>
    <row r="12" spans="1:6" x14ac:dyDescent="0.25">
      <c r="A12" s="3"/>
      <c r="B12" s="3"/>
      <c r="C12" s="13" t="s">
        <v>7</v>
      </c>
      <c r="D12" s="13"/>
      <c r="E12" s="3"/>
    </row>
    <row r="13" spans="1:6" x14ac:dyDescent="0.25">
      <c r="A13" s="8"/>
      <c r="B13" s="3"/>
      <c r="C13" s="3" t="s">
        <v>8</v>
      </c>
      <c r="D13" s="3"/>
      <c r="E13" s="3"/>
    </row>
    <row r="14" spans="1:6" x14ac:dyDescent="0.25">
      <c r="A14" s="8">
        <v>1</v>
      </c>
      <c r="B14" s="3"/>
      <c r="C14" s="14" t="s">
        <v>9</v>
      </c>
      <c r="D14" s="14"/>
      <c r="E14" s="15">
        <v>309.57341516972519</v>
      </c>
    </row>
    <row r="15" spans="1:6" x14ac:dyDescent="0.25">
      <c r="A15" s="8" cm="1">
        <f t="array" ref="A15">MAX($A$13:A14+1)</f>
        <v>2</v>
      </c>
      <c r="B15" s="3"/>
      <c r="C15" s="14" t="s">
        <v>10</v>
      </c>
      <c r="D15" s="14"/>
      <c r="E15" s="15">
        <v>66</v>
      </c>
    </row>
    <row r="16" spans="1:6" x14ac:dyDescent="0.25">
      <c r="A16" s="8" cm="1">
        <f t="array" ref="A16">MAX($A$13:A15+1)</f>
        <v>3</v>
      </c>
      <c r="B16" s="3"/>
      <c r="C16" s="16" t="s">
        <v>11</v>
      </c>
      <c r="D16" s="17"/>
      <c r="E16" s="18">
        <f>((E14) / (E15*12)) * 1000</f>
        <v>390.87552420419848</v>
      </c>
    </row>
    <row r="17" spans="1:5" x14ac:dyDescent="0.25">
      <c r="B17" s="3"/>
      <c r="C17" s="16" t="s">
        <v>12</v>
      </c>
      <c r="D17" s="14"/>
    </row>
    <row r="18" spans="1:5" x14ac:dyDescent="0.25">
      <c r="B18" s="3"/>
      <c r="C18" s="14"/>
      <c r="D18" s="14"/>
    </row>
    <row r="19" spans="1:5" x14ac:dyDescent="0.25">
      <c r="A19" s="8"/>
      <c r="B19" s="3"/>
      <c r="C19" s="3" t="s">
        <v>13</v>
      </c>
      <c r="D19" s="3"/>
      <c r="E19" s="19"/>
    </row>
    <row r="20" spans="1:5" x14ac:dyDescent="0.25">
      <c r="A20" s="8" cm="1">
        <f t="array" ref="A20">MAX($A$13:A19+1)</f>
        <v>4</v>
      </c>
      <c r="B20" s="3"/>
      <c r="C20" s="14" t="s">
        <v>14</v>
      </c>
      <c r="D20" s="14"/>
      <c r="E20" s="15">
        <v>101.0385998625882</v>
      </c>
    </row>
    <row r="21" spans="1:5" x14ac:dyDescent="0.25">
      <c r="A21" s="8" cm="1">
        <f t="array" ref="A21">MAX($A$13:A20+1)</f>
        <v>5</v>
      </c>
      <c r="B21" s="3"/>
      <c r="C21" s="14" t="s">
        <v>15</v>
      </c>
      <c r="D21" s="14"/>
      <c r="E21" s="15">
        <v>8.75</v>
      </c>
    </row>
    <row r="22" spans="1:5" x14ac:dyDescent="0.25">
      <c r="A22" s="8" cm="1">
        <f t="array" ref="A22">MAX($A$13:A21+1)</f>
        <v>6</v>
      </c>
      <c r="B22" s="3"/>
      <c r="C22" s="16" t="s">
        <v>16</v>
      </c>
      <c r="D22" s="17"/>
      <c r="E22" s="18">
        <f>((E20) / (E21*12)) * 1000</f>
        <v>962.27237964369715</v>
      </c>
    </row>
    <row r="23" spans="1:5" x14ac:dyDescent="0.25">
      <c r="A23" s="8"/>
      <c r="B23" s="3"/>
      <c r="C23" s="3" t="s">
        <v>17</v>
      </c>
      <c r="D23" s="3"/>
    </row>
    <row r="24" spans="1:5" x14ac:dyDescent="0.25">
      <c r="A24" s="8"/>
      <c r="B24" s="3"/>
      <c r="C24" s="3"/>
      <c r="D24" s="3"/>
    </row>
    <row r="25" spans="1:5" x14ac:dyDescent="0.25">
      <c r="A25" s="8"/>
      <c r="B25" s="3"/>
      <c r="C25" s="3"/>
      <c r="D25" s="3"/>
    </row>
    <row r="26" spans="1:5" x14ac:dyDescent="0.25">
      <c r="A26" s="3"/>
      <c r="B26" s="3"/>
      <c r="C26" s="13" t="s">
        <v>18</v>
      </c>
      <c r="D26" s="13"/>
      <c r="E26" s="19"/>
    </row>
    <row r="27" spans="1:5" x14ac:dyDescent="0.25">
      <c r="A27" s="8" cm="1">
        <f t="array" ref="A27">MAX($A$13:A26+1)</f>
        <v>7</v>
      </c>
      <c r="B27" s="3"/>
      <c r="C27" s="14" t="s">
        <v>19</v>
      </c>
      <c r="D27" s="14"/>
      <c r="E27" s="15">
        <v>99.975000000000009</v>
      </c>
    </row>
    <row r="28" spans="1:5" x14ac:dyDescent="0.25">
      <c r="A28" s="8" cm="1">
        <f t="array" ref="A28">MAX($A$13:A27+1)</f>
        <v>8</v>
      </c>
      <c r="B28" s="3"/>
      <c r="C28" s="14" t="s">
        <v>20</v>
      </c>
      <c r="D28" s="14"/>
      <c r="E28" s="15">
        <v>7.75</v>
      </c>
    </row>
    <row r="29" spans="1:5" x14ac:dyDescent="0.25">
      <c r="A29" s="8" cm="1">
        <f t="array" ref="A29">MAX($A$13:A28+1)</f>
        <v>9</v>
      </c>
      <c r="B29" s="3"/>
      <c r="C29" s="16" t="s">
        <v>21</v>
      </c>
      <c r="D29" s="17"/>
      <c r="E29" s="20">
        <f>(E27/E28) * 1000</f>
        <v>12900</v>
      </c>
    </row>
    <row r="30" spans="1:5" x14ac:dyDescent="0.25">
      <c r="A30" s="8"/>
      <c r="B30" s="3"/>
      <c r="C30" s="14"/>
      <c r="D30" s="14"/>
    </row>
    <row r="31" spans="1:5" x14ac:dyDescent="0.25">
      <c r="A31" s="8"/>
      <c r="B31" s="3"/>
      <c r="C31" s="14"/>
      <c r="D31" s="14"/>
    </row>
    <row r="32" spans="1:5" x14ac:dyDescent="0.25">
      <c r="A32" s="8"/>
      <c r="B32" s="3"/>
      <c r="C32" s="13" t="s">
        <v>22</v>
      </c>
      <c r="D32" s="13"/>
      <c r="E32" s="3"/>
    </row>
    <row r="33" spans="1:5" x14ac:dyDescent="0.25">
      <c r="A33" s="8" cm="1">
        <f t="array" ref="A33">MAX($A$14:A32+1)</f>
        <v>10</v>
      </c>
      <c r="B33" s="3"/>
      <c r="C33" s="16" t="s">
        <v>23</v>
      </c>
      <c r="D33" s="16"/>
      <c r="E33" s="21">
        <v>3.2674563715578717</v>
      </c>
    </row>
    <row r="34" spans="1:5" x14ac:dyDescent="0.25">
      <c r="A34" s="8" cm="1">
        <f t="array" ref="A34">MAX($A$33:A33+1)</f>
        <v>11</v>
      </c>
      <c r="B34" s="3"/>
      <c r="C34" s="16" t="s">
        <v>24</v>
      </c>
      <c r="D34" s="16"/>
      <c r="E34" s="22">
        <v>0.75574286054053263</v>
      </c>
    </row>
    <row r="35" spans="1:5" x14ac:dyDescent="0.25">
      <c r="A35" s="8" cm="1">
        <f t="array" ref="A35">MAX($A$33:A34+1)</f>
        <v>12</v>
      </c>
      <c r="B35" s="3"/>
      <c r="C35" s="16" t="s">
        <v>25</v>
      </c>
      <c r="D35" s="16"/>
      <c r="E35" s="2">
        <f>E33-E34</f>
        <v>2.511713511017339</v>
      </c>
    </row>
    <row r="36" spans="1:5" x14ac:dyDescent="0.25">
      <c r="A36" s="8"/>
      <c r="B36" s="3"/>
      <c r="C36" s="3"/>
      <c r="D36" s="3"/>
      <c r="E36" s="23"/>
    </row>
    <row r="37" spans="1:5" ht="15.75" thickBot="1" x14ac:dyDescent="0.3">
      <c r="A37" s="8" cm="1">
        <f t="array" ref="A37">MAX($A$33:A36+1)</f>
        <v>13</v>
      </c>
      <c r="B37" s="3"/>
      <c r="C37" s="3" t="s">
        <v>26</v>
      </c>
      <c r="D37" s="3"/>
      <c r="E37" s="24">
        <f>E35*12/365*0.5</f>
        <v>4.1288441276997351E-2</v>
      </c>
    </row>
    <row r="38" spans="1:5" ht="15.75" thickTop="1" x14ac:dyDescent="0.25">
      <c r="C38" s="3" t="s">
        <v>27</v>
      </c>
    </row>
    <row r="40" spans="1:5" x14ac:dyDescent="0.25">
      <c r="A40" s="13" t="s">
        <v>28</v>
      </c>
      <c r="B40" s="13"/>
      <c r="C40" s="3"/>
      <c r="D40" s="3"/>
    </row>
    <row r="41" spans="1:5" x14ac:dyDescent="0.25">
      <c r="A41" s="25" t="s">
        <v>29</v>
      </c>
      <c r="C41" s="3" t="s">
        <v>30</v>
      </c>
    </row>
    <row r="42" spans="1:5" x14ac:dyDescent="0.25">
      <c r="A42" s="25" t="s">
        <v>31</v>
      </c>
      <c r="C42" s="3" t="s">
        <v>32</v>
      </c>
    </row>
    <row r="43" spans="1:5" x14ac:dyDescent="0.25">
      <c r="A43" s="25" t="s">
        <v>33</v>
      </c>
      <c r="C43" s="3" t="s">
        <v>34</v>
      </c>
    </row>
    <row r="44" spans="1:5" x14ac:dyDescent="0.25">
      <c r="A44" s="25" t="s">
        <v>35</v>
      </c>
      <c r="C44" s="26" t="s">
        <v>36</v>
      </c>
    </row>
    <row r="45" spans="1:5" x14ac:dyDescent="0.25">
      <c r="A45" s="25" t="s">
        <v>37</v>
      </c>
      <c r="C45" s="26" t="s">
        <v>38</v>
      </c>
      <c r="D45" s="3"/>
    </row>
    <row r="46" spans="1:5" x14ac:dyDescent="0.25">
      <c r="A46" s="25" t="s">
        <v>39</v>
      </c>
      <c r="C46" s="26" t="s">
        <v>40</v>
      </c>
      <c r="D46" s="3"/>
    </row>
  </sheetData>
  <pageMargins left="0.7" right="0.7" top="0.75" bottom="0.75" header="0.3" footer="0.3"/>
  <pageSetup scale="96" orientation="portrait" r:id="rId1"/>
  <headerFooter>
    <oddHeader>&amp;R&amp;"Arial,Regular"&amp;10Filed: 2025-02-28
EB-2025-0064
Phase 3 Exhibit 8
Tab 2
Schedule 9
Attachment 14
Page &amp;P of &amp;N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Props1.xml><?xml version="1.0" encoding="utf-8"?>
<ds:datastoreItem xmlns:ds="http://schemas.openxmlformats.org/officeDocument/2006/customXml" ds:itemID="{BA36EA83-A71F-4D93-AAB9-CE929A516832}"/>
</file>

<file path=customXml/itemProps2.xml><?xml version="1.0" encoding="utf-8"?>
<ds:datastoreItem xmlns:ds="http://schemas.openxmlformats.org/officeDocument/2006/customXml" ds:itemID="{722F480F-CDCD-4E1A-B67A-A003436DD496}"/>
</file>

<file path=customXml/itemProps3.xml><?xml version="1.0" encoding="utf-8"?>
<ds:datastoreItem xmlns:ds="http://schemas.openxmlformats.org/officeDocument/2006/customXml" ds:itemID="{55816B20-1291-4E06-A9BF-2FD6BE1AA5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8.2.9.14</vt:lpstr>
      <vt:lpstr>'8.2.9.14'!Print_Area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2025-02-28T16:11:46Z</dcterms:created>
  <dcterms:modified xsi:type="dcterms:W3CDTF">2025-02-28T16:11:58Z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0x010100B03FF908193E414D9892E49E70D7829E</vt:lpwstr>
  </property>
</Properties>
</file>