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2" documentId="13_ncr:1_{1E95D02F-A3AC-4E37-9174-A9CACE88001C}" xr6:coauthVersionLast="47" xr6:coauthVersionMax="47" xr10:uidLastSave="{7E4C3410-9AB2-4570-AF62-6F879C40CE7F}"/>
  <bookViews>
    <workbookView xWindow="-120" yWindow="-120" windowWidth="29040" windowHeight="15225" xr2:uid="{0AA5F2D8-F81E-447B-B88B-3E2C40D64A1D}"/>
  </bookViews>
  <sheets>
    <sheet name="8.2.9.15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'8.2.9.15'!$A$1:$E$33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6" i="1" s="1"/>
  <c r="E15" i="1"/>
  <c r="A14" i="1" a="1"/>
  <c r="A14" i="1" s="1"/>
  <c r="A15" i="1" l="1" a="1"/>
  <c r="A15" i="1" s="1"/>
  <c r="A19" i="1" l="1" a="1"/>
  <c r="A19" i="1" s="1"/>
  <c r="A21" i="1" l="1" a="1"/>
  <c r="A21" i="1" s="1"/>
  <c r="A22" i="1" s="1" a="1"/>
  <c r="A22" i="1" s="1"/>
  <c r="A24" i="1" l="1" a="1"/>
  <c r="A24" i="1" s="1"/>
  <c r="A26" i="1" s="1" a="1"/>
  <c r="A2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<sst xmlns="http://schemas.openxmlformats.org/spreadsheetml/2006/main" count="22" uniqueCount="22">
  <si>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Derivation of Rate E72 Charges</t>
  </si>
  <si>
    <t>Line</t>
  </si>
  <si>
    <t>Rate E72</t>
  </si>
  <si>
    <t>No.</t>
  </si>
  <si>
    <t>Particulars</t>
  </si>
  <si>
    <t>Charges</t>
  </si>
  <si>
    <t>(a)</t>
  </si>
  <si>
    <t>Monthly Fixed Charge</t>
  </si>
  <si>
    <t>Revenue Requirement ($000s) (1)</t>
  </si>
  <si>
    <t>Number of Customer Stations</t>
  </si>
  <si>
    <t>Monthly Fixed Charge Per Customer Station ($/mth) (line 1 / (line 2 *12) * 1000)</t>
  </si>
  <si>
    <t>East of Dawn Demand Charge</t>
  </si>
  <si>
    <t>Dawn-Parkway Easterly Demand Charge ($/GJ) (2)</t>
  </si>
  <si>
    <t>Distance - Dawn to Stratford lateral (km)</t>
  </si>
  <si>
    <t>Distance - Dawn to Parkway (km)</t>
  </si>
  <si>
    <t>Distance adjusted Dawn to Parkway Demand Charge ($/GJ) (line 4 * (line 5 / line 6))</t>
  </si>
  <si>
    <t>East of Dawn Demand Charge - Adjusted for Easterly Flow ($/GJ) (line 7 * 214/365)</t>
  </si>
  <si>
    <t>Notes:</t>
  </si>
  <si>
    <t>(1)</t>
  </si>
  <si>
    <t>Revenue requirement of Rate E72 stations (previously Rate M16).</t>
  </si>
  <si>
    <t>(2)</t>
  </si>
  <si>
    <t>Attachment 12, p.1, column (a), line 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</si>
</sst>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);\(#,##0\);\-"/>
    <numFmt numFmtId="165" formatCode="_(* #,##0_);_(* \(#,##0\);_(* &quot;-&quot;??_);_(@_)"/>
    <numFmt numFmtId="166" formatCode="_(* #,##0.000_);_(* \(#,##0.0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3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3" applyBorder="1" applyAlignment="1">
      <alignment horizontal="center"/>
    </xf>
    <xf numFmtId="0" fontId="3" fillId="0" borderId="0" xfId="3"/>
    <xf numFmtId="0" fontId="3" fillId="0" borderId="1" xfId="3" applyBorder="1"/>
    <xf numFmtId="0" fontId="3" fillId="0" borderId="0" xfId="0" quotePrefix="1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indent="1"/>
    </xf>
    <xf numFmtId="164" fontId="3" fillId="0" borderId="0" xfId="4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44" fontId="3" fillId="0" borderId="2" xfId="2" applyFont="1" applyBorder="1" applyAlignment="1">
      <alignment horizontal="right"/>
    </xf>
    <xf numFmtId="0" fontId="4" fillId="0" borderId="0" xfId="0" applyFont="1" applyAlignment="1">
      <alignment horizontal="left"/>
    </xf>
    <xf numFmtId="166" fontId="3" fillId="0" borderId="0" xfId="1" applyNumberFormat="1" applyFont="1" applyFill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43" fontId="3" fillId="0" borderId="0" xfId="0" applyNumberFormat="1" applyFont="1"/>
    <xf numFmtId="43" fontId="3" fillId="0" borderId="1" xfId="0" applyNumberFormat="1" applyFont="1" applyBorder="1"/>
    <xf numFmtId="166" fontId="3" fillId="0" borderId="3" xfId="1" applyNumberFormat="1" applyFont="1" applyBorder="1" applyAlignment="1">
      <alignment horizontal="right"/>
    </xf>
    <xf numFmtId="166" fontId="3" fillId="0" borderId="2" xfId="0" applyNumberFormat="1" applyFont="1" applyBorder="1"/>
    <xf numFmtId="166" fontId="3" fillId="0" borderId="0" xfId="0" applyNumberFormat="1" applyFont="1"/>
  </cellXfs>
  <cellStyles count="5">
    <cellStyle name="Comma" xfId="1" builtinId="3"/>
    <cellStyle name="Comma 10" xfId="4" xr:uid="{18A9D299-8A2D-4BAB-8F6C-0BB9BCC81A33}"/>
    <cellStyle name="Currency" xfId="2" builtinId="4"/>
    <cellStyle name="Normal" xfId="0" builtinId="0"/>
    <cellStyle name="Normal 60" xfId="3" xr:uid="{C4796DB3-1EFD-480E-BC77-5948678FD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8B02-46B3-4FF0-9235-0058554A365D}">
  <dimension ref="A1:G32"/>
  <sheetViews>
    <sheetView tabSelected="1" view="pageLayout" zoomScaleNormal="80" workbookViewId="0">
      <selection sqref="A1:XFD1048576"/>
    </sheetView>
  </sheetViews>
  <sheetFormatPr defaultColWidth="8.85546875" defaultRowHeight="15" x14ac:dyDescent="0.25"/>
  <cols>
    <col min="1" max="1" width="4.5703125" style="2" customWidth="1"/>
    <col min="2" max="2" width="1.5703125" style="2" customWidth="1"/>
    <col min="3" max="3" width="77.42578125" style="2" customWidth="1"/>
    <col min="4" max="4" width="1.5703125" style="2" customWidth="1"/>
    <col min="5" max="5" width="13.5703125" style="2" customWidth="1"/>
    <col min="6" max="16384" width="8.85546875" style="3"/>
  </cols>
  <sheetData>
    <row r="1" spans="1:7" x14ac:dyDescent="0.25">
      <c r="F1" s="1"/>
    </row>
    <row r="2" spans="1:7" x14ac:dyDescent="0.25">
      <c r="F2" s="1"/>
    </row>
    <row r="3" spans="1:7" x14ac:dyDescent="0.25">
      <c r="F3" s="1"/>
    </row>
    <row r="4" spans="1:7" x14ac:dyDescent="0.25">
      <c r="F4" s="1"/>
    </row>
    <row r="5" spans="1:7" x14ac:dyDescent="0.25">
      <c r="F5" s="1"/>
    </row>
    <row r="6" spans="1:7" x14ac:dyDescent="0.25">
      <c r="A6" s="4" t="s">
        <v>0</v>
      </c>
      <c r="B6" s="5"/>
      <c r="C6" s="5"/>
      <c r="D6" s="5"/>
      <c r="E6" s="5"/>
      <c r="F6" s="1"/>
    </row>
    <row r="7" spans="1:7" x14ac:dyDescent="0.25">
      <c r="F7" s="1"/>
    </row>
    <row r="8" spans="1:7" x14ac:dyDescent="0.25">
      <c r="A8" s="6" t="s">
        <v>1</v>
      </c>
      <c r="B8" s="6"/>
      <c r="C8" s="6"/>
      <c r="D8" s="6"/>
      <c r="E8" s="7" t="s">
        <v>2</v>
      </c>
    </row>
    <row r="9" spans="1:7" x14ac:dyDescent="0.25">
      <c r="A9" s="8" t="s">
        <v>3</v>
      </c>
      <c r="B9" s="9"/>
      <c r="C9" s="10" t="s">
        <v>4</v>
      </c>
      <c r="D9" s="9"/>
      <c r="E9" s="8" t="s">
        <v>5</v>
      </c>
    </row>
    <row r="10" spans="1:7" x14ac:dyDescent="0.25">
      <c r="E10" s="11" t="s">
        <v>6</v>
      </c>
    </row>
    <row r="12" spans="1:7" x14ac:dyDescent="0.25">
      <c r="C12" s="12" t="s">
        <v>7</v>
      </c>
      <c r="D12" s="12"/>
      <c r="E12" s="13"/>
    </row>
    <row r="13" spans="1:7" x14ac:dyDescent="0.25">
      <c r="A13" s="7">
        <v>1</v>
      </c>
      <c r="C13" s="14" t="s">
        <v>8</v>
      </c>
      <c r="D13" s="14"/>
      <c r="E13" s="15">
        <v>40.065047932398556</v>
      </c>
    </row>
    <row r="14" spans="1:7" x14ac:dyDescent="0.25">
      <c r="A14" s="7" cm="1">
        <f t="array" ref="A14">MAX($A$13:A13+1)</f>
        <v>2</v>
      </c>
      <c r="C14" s="14" t="s">
        <v>9</v>
      </c>
      <c r="D14" s="14"/>
      <c r="E14" s="16">
        <v>2</v>
      </c>
    </row>
    <row r="15" spans="1:7" ht="15.75" thickBot="1" x14ac:dyDescent="0.3">
      <c r="A15" s="7" cm="1">
        <f t="array" ref="A15">MAX($A$13:A14+1)</f>
        <v>3</v>
      </c>
      <c r="C15" s="17" t="s">
        <v>10</v>
      </c>
      <c r="D15" s="18"/>
      <c r="E15" s="19">
        <f>E13/(E14*12) *1000</f>
        <v>1669.3769971832733</v>
      </c>
      <c r="G15" s="20"/>
    </row>
    <row r="16" spans="1:7" ht="15.75" thickTop="1" x14ac:dyDescent="0.25"/>
    <row r="18" spans="1:5" x14ac:dyDescent="0.25">
      <c r="C18" s="12" t="s">
        <v>11</v>
      </c>
      <c r="D18" s="12"/>
      <c r="E18" s="13"/>
    </row>
    <row r="19" spans="1:5" x14ac:dyDescent="0.25">
      <c r="A19" s="7" cm="1">
        <f t="array" ref="A19">MAX($A$10:A18+1)</f>
        <v>4</v>
      </c>
      <c r="C19" s="17" t="s">
        <v>12</v>
      </c>
      <c r="D19" s="14"/>
      <c r="E19" s="21">
        <v>3.2674563715578717</v>
      </c>
    </row>
    <row r="20" spans="1:5" x14ac:dyDescent="0.25">
      <c r="A20" s="7"/>
      <c r="C20" s="14"/>
      <c r="D20" s="14"/>
      <c r="E20" s="22"/>
    </row>
    <row r="21" spans="1:5" x14ac:dyDescent="0.25">
      <c r="A21" s="7" cm="1">
        <f t="array" ref="A21">MAX($A$10:A20+1)</f>
        <v>5</v>
      </c>
      <c r="C21" s="2" t="s">
        <v>13</v>
      </c>
      <c r="E21" s="23">
        <v>121.45</v>
      </c>
    </row>
    <row r="22" spans="1:5" x14ac:dyDescent="0.25">
      <c r="A22" s="7" cm="1">
        <f t="array" ref="A22">MAX($A$10:A21+1)</f>
        <v>6</v>
      </c>
      <c r="C22" s="2" t="s">
        <v>14</v>
      </c>
      <c r="E22" s="23">
        <v>228.94</v>
      </c>
    </row>
    <row r="23" spans="1:5" x14ac:dyDescent="0.25">
      <c r="A23" s="7"/>
      <c r="E23" s="24"/>
    </row>
    <row r="24" spans="1:5" x14ac:dyDescent="0.25">
      <c r="A24" s="7" cm="1">
        <f t="array" ref="A24">MAX($A$10:A22+1)</f>
        <v>7</v>
      </c>
      <c r="C24" s="2" t="s">
        <v>15</v>
      </c>
      <c r="E24" s="25">
        <f>E19*E21/E22</f>
        <v>1.7333474985834871</v>
      </c>
    </row>
    <row r="25" spans="1:5" x14ac:dyDescent="0.25">
      <c r="A25" s="7"/>
    </row>
    <row r="26" spans="1:5" ht="15.75" thickBot="1" x14ac:dyDescent="0.3">
      <c r="A26" s="7" cm="1">
        <f t="array" ref="A26">MAX($A$10:A25+1)</f>
        <v>8</v>
      </c>
      <c r="C26" s="2" t="s">
        <v>16</v>
      </c>
      <c r="E26" s="26">
        <f>E24*214/365</f>
        <v>1.0162640128681266</v>
      </c>
    </row>
    <row r="27" spans="1:5" ht="15.75" thickTop="1" x14ac:dyDescent="0.25">
      <c r="A27" s="7"/>
    </row>
    <row r="28" spans="1:5" x14ac:dyDescent="0.25">
      <c r="A28" s="7"/>
    </row>
    <row r="29" spans="1:5" x14ac:dyDescent="0.25">
      <c r="A29" s="12" t="s">
        <v>17</v>
      </c>
      <c r="B29" s="12"/>
      <c r="E29" s="27"/>
    </row>
    <row r="30" spans="1:5" x14ac:dyDescent="0.25">
      <c r="A30" s="11" t="s">
        <v>18</v>
      </c>
      <c r="C30" s="2" t="s">
        <v>19</v>
      </c>
      <c r="E30" s="27"/>
    </row>
    <row r="31" spans="1:5" x14ac:dyDescent="0.25">
      <c r="A31" s="11" t="s">
        <v>20</v>
      </c>
      <c r="C31" s="2" t="s">
        <v>21</v>
      </c>
    </row>
    <row r="32" spans="1:5" x14ac:dyDescent="0.25">
      <c r="A32" s="11"/>
    </row>
  </sheetData>
  <pageMargins left="0.7" right="0.7" top="0.75" bottom="0.75" header="0.3" footer="0.3"/>
  <pageSetup scale="90" orientation="portrait" r:id="rId1"/>
  <headerFooter>
    <oddHeader>&amp;R&amp;"Arial,Regular"&amp;10Filed: 2025-02-28
EB-2025-0064
Phase 3 Exhibit 8
Tab 2
Schedule 9
Attachment 15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BD1F9284-28DC-4F89-AEF1-3092A055C6DD}"/>
</file>

<file path=customXml/itemProps2.xml><?xml version="1.0" encoding="utf-8"?>
<ds:datastoreItem xmlns:ds="http://schemas.openxmlformats.org/officeDocument/2006/customXml" ds:itemID="{F91CB563-D889-4184-BF73-863006AF256B}"/>
</file>

<file path=customXml/itemProps3.xml><?xml version="1.0" encoding="utf-8"?>
<ds:datastoreItem xmlns:ds="http://schemas.openxmlformats.org/officeDocument/2006/customXml" ds:itemID="{29F4222E-7C19-424E-B7A0-37D161737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8.2.9.15</vt:lpstr>
      <vt:lpstr>'8.2.9.15'!Print_Area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2025-02-28T16:10:52Z</dcterms:created>
  <dcterms:modified xsi:type="dcterms:W3CDTF">2025-02-28T16:11:06Z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