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powerlines-my.sharepoint.com/personal/ashah_essexpowerlines_ca/Documents/Documents/2025 DRO/"/>
    </mc:Choice>
  </mc:AlternateContent>
  <xr:revisionPtr revIDLastSave="193" documentId="8_{D2673BE5-2521-4CC0-8BEE-19927DEB5D3A}" xr6:coauthVersionLast="47" xr6:coauthVersionMax="47" xr10:uidLastSave="{519DD9EA-A492-44DC-9E50-67884B4C4A88}"/>
  <bookViews>
    <workbookView xWindow="-120" yWindow="-120" windowWidth="29040" windowHeight="15720" xr2:uid="{DAC4C538-FD7B-4762-9DDC-ED72F8938C66}"/>
  </bookViews>
  <sheets>
    <sheet name="Foregone Revenue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L21" i="1" s="1"/>
  <c r="N21" i="1" s="1"/>
  <c r="I21" i="1"/>
  <c r="K21" i="1" s="1"/>
  <c r="M21" i="1" s="1"/>
  <c r="J20" i="1"/>
  <c r="L20" i="1" s="1"/>
  <c r="N20" i="1" s="1"/>
  <c r="I20" i="1"/>
  <c r="K20" i="1" s="1"/>
  <c r="M20" i="1" s="1"/>
  <c r="L19" i="1"/>
  <c r="N19" i="1" s="1"/>
  <c r="J19" i="1"/>
  <c r="I19" i="1"/>
  <c r="K19" i="1" s="1"/>
  <c r="M19" i="1" s="1"/>
  <c r="J18" i="1"/>
  <c r="L18" i="1" s="1"/>
  <c r="N18" i="1" s="1"/>
  <c r="I18" i="1"/>
  <c r="K18" i="1" s="1"/>
  <c r="M18" i="1" s="1"/>
  <c r="J17" i="1"/>
  <c r="L17" i="1" s="1"/>
  <c r="N17" i="1" s="1"/>
  <c r="I17" i="1"/>
  <c r="K17" i="1" s="1"/>
  <c r="M17" i="1" s="1"/>
  <c r="K16" i="1"/>
  <c r="M16" i="1" s="1"/>
  <c r="J16" i="1"/>
  <c r="L16" i="1" s="1"/>
  <c r="N16" i="1" s="1"/>
  <c r="I16" i="1"/>
  <c r="N15" i="1"/>
  <c r="L15" i="1"/>
  <c r="J15" i="1"/>
  <c r="I15" i="1"/>
  <c r="K15" i="1" s="1"/>
  <c r="M15" i="1" s="1"/>
  <c r="J10" i="1"/>
  <c r="L10" i="1" s="1"/>
  <c r="N10" i="1" s="1"/>
  <c r="I10" i="1"/>
  <c r="K10" i="1" s="1"/>
  <c r="M10" i="1" s="1"/>
  <c r="J9" i="1"/>
  <c r="L9" i="1" s="1"/>
  <c r="N9" i="1" s="1"/>
  <c r="I9" i="1"/>
  <c r="K9" i="1" s="1"/>
  <c r="M9" i="1" s="1"/>
  <c r="J8" i="1"/>
  <c r="L8" i="1" s="1"/>
  <c r="N8" i="1" s="1"/>
  <c r="I8" i="1"/>
  <c r="K8" i="1" s="1"/>
  <c r="M8" i="1" s="1"/>
  <c r="J7" i="1"/>
  <c r="L7" i="1" s="1"/>
  <c r="N7" i="1" s="1"/>
  <c r="I7" i="1"/>
  <c r="K7" i="1" s="1"/>
  <c r="M7" i="1" s="1"/>
  <c r="J6" i="1"/>
  <c r="L6" i="1" s="1"/>
  <c r="N6" i="1" s="1"/>
  <c r="I6" i="1"/>
  <c r="K6" i="1" s="1"/>
  <c r="M6" i="1" s="1"/>
  <c r="J5" i="1"/>
  <c r="L5" i="1" s="1"/>
  <c r="N5" i="1" s="1"/>
  <c r="I5" i="1"/>
  <c r="K5" i="1" s="1"/>
  <c r="M5" i="1" s="1"/>
  <c r="J4" i="1"/>
  <c r="L4" i="1" s="1"/>
  <c r="N4" i="1" s="1"/>
  <c r="I4" i="1"/>
  <c r="K4" i="1" s="1"/>
  <c r="M4" i="1" s="1"/>
</calcChain>
</file>

<file path=xl/sharedStrings.xml><?xml version="1.0" encoding="utf-8"?>
<sst xmlns="http://schemas.openxmlformats.org/spreadsheetml/2006/main" count="53" uniqueCount="19">
  <si>
    <t>Determinants from Approved Load Forecast (per Partial Settlement)</t>
  </si>
  <si>
    <t>Interim Rates
January 1, 2025 - April 30, 2025</t>
  </si>
  <si>
    <t>Proposed Rates
Effective May 1, 2025</t>
  </si>
  <si>
    <t>Difference in Rates
January 1, 2025 - April 30, 2025</t>
  </si>
  <si>
    <t>Total Foregone Revenue
January 1, 2025 - April 30, 2025</t>
  </si>
  <si>
    <t>Proposed Rate Riders
May 1, 2025 - December 31, 2025</t>
  </si>
  <si>
    <t>Rate Class</t>
  </si>
  <si>
    <t>2025 Approved Customer #'s</t>
  </si>
  <si>
    <t>2025 Approved kWh or kW</t>
  </si>
  <si>
    <t>Fixed Distribution Charge</t>
  </si>
  <si>
    <t>Variable Distribution Charge</t>
  </si>
  <si>
    <t>Residential</t>
  </si>
  <si>
    <t>GS&lt;50</t>
  </si>
  <si>
    <t>GS&gt;50</t>
  </si>
  <si>
    <t>Embedded Distributor</t>
  </si>
  <si>
    <t>USL</t>
  </si>
  <si>
    <t>Sentinel</t>
  </si>
  <si>
    <t>Street Light</t>
  </si>
  <si>
    <t>Updated Proposed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</si>
</sst>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right"/>
    </xf>
    <xf numFmtId="3" fontId="0" fillId="0" borderId="3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5" fontId="0" fillId="0" borderId="3" xfId="2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A71F-2EDC-4929-BF83-29E3C548A957}">
  <dimension ref="A1:N25"/>
  <sheetViews>
    <sheetView showGridLines="0" tabSelected="1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14" sqref="C14"/>
    </sheetView>
  </sheetViews>
  <sheetFormatPr defaultRowHeight="15" x14ac:dyDescent="0.25"/>
  <cols>
    <col min="2" max="2" width="20.85546875" bestFit="1" customWidth="1"/>
    <col min="3" max="3" width="15.28515625" customWidth="1"/>
    <col min="4" max="4" width="17.7109375" customWidth="1"/>
    <col min="5" max="5" width="15.7109375" customWidth="1"/>
    <col min="6" max="6" width="14.140625" customWidth="1"/>
    <col min="7" max="7" width="11.7109375" customWidth="1"/>
    <col min="8" max="8" width="10.7109375" customWidth="1"/>
    <col min="9" max="9" width="15" customWidth="1"/>
    <col min="10" max="10" width="14.42578125" customWidth="1"/>
    <col min="11" max="11" width="14.28515625" customWidth="1"/>
    <col min="12" max="12" width="15" customWidth="1"/>
    <col min="13" max="13" width="16.28515625" customWidth="1"/>
    <col min="14" max="14" width="17" customWidth="1"/>
  </cols>
  <sheetData>
    <row r="1" spans="2:14" ht="15.75" thickBot="1" x14ac:dyDescent="0.3"/>
    <row r="2" spans="2:14" ht="30.6" customHeight="1" thickBot="1" x14ac:dyDescent="0.3">
      <c r="B2" s="1"/>
      <c r="C2" s="24" t="s">
        <v>0</v>
      </c>
      <c r="D2" s="24"/>
      <c r="E2" s="24" t="s">
        <v>1</v>
      </c>
      <c r="F2" s="24"/>
      <c r="G2" s="24" t="s">
        <v>2</v>
      </c>
      <c r="H2" s="24"/>
      <c r="I2" s="24" t="s">
        <v>3</v>
      </c>
      <c r="J2" s="24"/>
      <c r="K2" s="24" t="s">
        <v>4</v>
      </c>
      <c r="L2" s="24"/>
      <c r="M2" s="24" t="s">
        <v>5</v>
      </c>
      <c r="N2" s="24"/>
    </row>
    <row r="3" spans="2:14" ht="45.75" thickBot="1" x14ac:dyDescent="0.3">
      <c r="B3" s="23" t="s">
        <v>6</v>
      </c>
      <c r="C3" s="23" t="s">
        <v>7</v>
      </c>
      <c r="D3" s="23" t="s">
        <v>8</v>
      </c>
      <c r="E3" s="23" t="s">
        <v>9</v>
      </c>
      <c r="F3" s="23" t="s">
        <v>10</v>
      </c>
      <c r="G3" s="23" t="s">
        <v>9</v>
      </c>
      <c r="H3" s="23" t="s">
        <v>10</v>
      </c>
      <c r="I3" s="23" t="s">
        <v>9</v>
      </c>
      <c r="J3" s="23" t="s">
        <v>10</v>
      </c>
      <c r="K3" s="23" t="s">
        <v>9</v>
      </c>
      <c r="L3" s="23" t="s">
        <v>10</v>
      </c>
      <c r="M3" s="23" t="s">
        <v>9</v>
      </c>
      <c r="N3" s="23" t="s">
        <v>10</v>
      </c>
    </row>
    <row r="4" spans="2:14" x14ac:dyDescent="0.25">
      <c r="B4" s="2" t="s">
        <v>11</v>
      </c>
      <c r="C4" s="3">
        <v>29392</v>
      </c>
      <c r="D4" s="3">
        <v>280949153</v>
      </c>
      <c r="E4" s="4">
        <v>31.1</v>
      </c>
      <c r="F4" s="5">
        <v>0</v>
      </c>
      <c r="G4" s="4">
        <v>34.200000000000003</v>
      </c>
      <c r="H4" s="5">
        <v>0</v>
      </c>
      <c r="I4" s="6">
        <f t="shared" ref="I4:J10" si="0">G4-E4</f>
        <v>3.1000000000000014</v>
      </c>
      <c r="J4" s="7">
        <f t="shared" si="0"/>
        <v>0</v>
      </c>
      <c r="K4" s="8">
        <f t="shared" ref="K4:K10" si="1">C4*I4*4</f>
        <v>364460.80000000016</v>
      </c>
      <c r="L4" s="8">
        <f t="shared" ref="L4:L10" si="2">D4*J4*4/12</f>
        <v>0</v>
      </c>
      <c r="M4" s="4">
        <f t="shared" ref="M4:M10" si="3">K4/C4/8</f>
        <v>1.5500000000000007</v>
      </c>
      <c r="N4" s="5">
        <f t="shared" ref="N4:N10" si="4">L4/(D4*8/12)</f>
        <v>0</v>
      </c>
    </row>
    <row r="5" spans="2:14" x14ac:dyDescent="0.25">
      <c r="B5" s="9" t="s">
        <v>12</v>
      </c>
      <c r="C5" s="10">
        <v>2122</v>
      </c>
      <c r="D5" s="10">
        <v>70095830</v>
      </c>
      <c r="E5" s="11">
        <v>41.91</v>
      </c>
      <c r="F5" s="12">
        <v>1.44E-2</v>
      </c>
      <c r="G5" s="11">
        <v>42.09</v>
      </c>
      <c r="H5" s="12">
        <v>1.6400000000000001E-2</v>
      </c>
      <c r="I5" s="13">
        <f t="shared" si="0"/>
        <v>0.18000000000000682</v>
      </c>
      <c r="J5" s="14">
        <f t="shared" si="0"/>
        <v>2.0000000000000018E-3</v>
      </c>
      <c r="K5" s="15">
        <f t="shared" si="1"/>
        <v>1527.8400000000579</v>
      </c>
      <c r="L5" s="15">
        <f t="shared" si="2"/>
        <v>46730.553333333373</v>
      </c>
      <c r="M5" s="11">
        <f t="shared" si="3"/>
        <v>9.0000000000003411E-2</v>
      </c>
      <c r="N5" s="12">
        <f t="shared" si="4"/>
        <v>1.0000000000000009E-3</v>
      </c>
    </row>
    <row r="6" spans="2:14" x14ac:dyDescent="0.25">
      <c r="B6" s="9" t="s">
        <v>13</v>
      </c>
      <c r="C6" s="10">
        <v>240</v>
      </c>
      <c r="D6" s="10">
        <v>707026</v>
      </c>
      <c r="E6" s="11">
        <v>274.38</v>
      </c>
      <c r="F6" s="12">
        <v>2.6533000000000002</v>
      </c>
      <c r="G6" s="11">
        <v>261.5</v>
      </c>
      <c r="H6" s="12">
        <v>2.5337999999999998</v>
      </c>
      <c r="I6" s="13">
        <f t="shared" si="0"/>
        <v>-12.879999999999995</v>
      </c>
      <c r="J6" s="14">
        <f t="shared" si="0"/>
        <v>-0.11950000000000038</v>
      </c>
      <c r="K6" s="15">
        <f t="shared" si="1"/>
        <v>-12364.799999999996</v>
      </c>
      <c r="L6" s="15">
        <f t="shared" si="2"/>
        <v>-28163.202333333422</v>
      </c>
      <c r="M6" s="11">
        <f t="shared" si="3"/>
        <v>-6.4399999999999977</v>
      </c>
      <c r="N6" s="12">
        <f t="shared" si="4"/>
        <v>-5.9750000000000185E-2</v>
      </c>
    </row>
    <row r="7" spans="2:14" x14ac:dyDescent="0.25">
      <c r="B7" s="9" t="s">
        <v>14</v>
      </c>
      <c r="C7" s="10">
        <v>4</v>
      </c>
      <c r="D7" s="10">
        <v>94898</v>
      </c>
      <c r="E7" s="11">
        <v>648.54999999999995</v>
      </c>
      <c r="F7" s="12">
        <v>1.4358</v>
      </c>
      <c r="G7" s="11">
        <v>543.14</v>
      </c>
      <c r="H7" s="12">
        <v>1.2023999999999999</v>
      </c>
      <c r="I7" s="13">
        <f t="shared" si="0"/>
        <v>-105.40999999999997</v>
      </c>
      <c r="J7" s="14">
        <f t="shared" si="0"/>
        <v>-0.23340000000000005</v>
      </c>
      <c r="K7" s="15">
        <f t="shared" si="1"/>
        <v>-1686.5599999999995</v>
      </c>
      <c r="L7" s="15">
        <f t="shared" si="2"/>
        <v>-7383.064400000002</v>
      </c>
      <c r="M7" s="11">
        <f t="shared" si="3"/>
        <v>-52.704999999999984</v>
      </c>
      <c r="N7" s="12">
        <f t="shared" si="4"/>
        <v>-0.11670000000000003</v>
      </c>
    </row>
    <row r="8" spans="2:14" x14ac:dyDescent="0.25">
      <c r="B8" s="9" t="s">
        <v>15</v>
      </c>
      <c r="C8" s="10">
        <v>124</v>
      </c>
      <c r="D8" s="10">
        <v>1394244</v>
      </c>
      <c r="E8" s="11">
        <v>10.4</v>
      </c>
      <c r="F8" s="12">
        <v>3.2399999999999998E-2</v>
      </c>
      <c r="G8" s="11">
        <v>9.5500000000000007</v>
      </c>
      <c r="H8" s="12">
        <v>2.9700000000000001E-2</v>
      </c>
      <c r="I8" s="13">
        <f t="shared" si="0"/>
        <v>-0.84999999999999964</v>
      </c>
      <c r="J8" s="14">
        <f t="shared" si="0"/>
        <v>-2.6999999999999975E-3</v>
      </c>
      <c r="K8" s="15">
        <f t="shared" si="1"/>
        <v>-421.5999999999998</v>
      </c>
      <c r="L8" s="15">
        <f t="shared" si="2"/>
        <v>-1254.8195999999989</v>
      </c>
      <c r="M8" s="11">
        <f t="shared" si="3"/>
        <v>-0.42499999999999977</v>
      </c>
      <c r="N8" s="12">
        <f t="shared" si="4"/>
        <v>-1.3499999999999988E-3</v>
      </c>
    </row>
    <row r="9" spans="2:14" x14ac:dyDescent="0.25">
      <c r="B9" s="9" t="s">
        <v>16</v>
      </c>
      <c r="C9" s="10">
        <v>218</v>
      </c>
      <c r="D9" s="10">
        <v>724</v>
      </c>
      <c r="E9" s="11">
        <v>3.69</v>
      </c>
      <c r="F9" s="12">
        <v>10.585800000000001</v>
      </c>
      <c r="G9" s="11">
        <v>6.09</v>
      </c>
      <c r="H9" s="12">
        <v>17.471900000000002</v>
      </c>
      <c r="I9" s="13">
        <f t="shared" si="0"/>
        <v>2.4</v>
      </c>
      <c r="J9" s="14">
        <f t="shared" si="0"/>
        <v>6.8861000000000008</v>
      </c>
      <c r="K9" s="15">
        <f t="shared" si="1"/>
        <v>2092.7999999999997</v>
      </c>
      <c r="L9" s="15">
        <f t="shared" si="2"/>
        <v>1661.8454666666669</v>
      </c>
      <c r="M9" s="11">
        <f t="shared" si="3"/>
        <v>1.1999999999999997</v>
      </c>
      <c r="N9" s="12">
        <f t="shared" si="4"/>
        <v>3.4430500000000004</v>
      </c>
    </row>
    <row r="10" spans="2:14" ht="15.75" thickBot="1" x14ac:dyDescent="0.3">
      <c r="B10" s="16" t="s">
        <v>17</v>
      </c>
      <c r="C10" s="17">
        <v>2821</v>
      </c>
      <c r="D10" s="17">
        <v>7354</v>
      </c>
      <c r="E10" s="18">
        <v>3.86</v>
      </c>
      <c r="F10" s="19">
        <v>10.454599999999999</v>
      </c>
      <c r="G10" s="18">
        <v>4.68</v>
      </c>
      <c r="H10" s="19">
        <v>12.6965</v>
      </c>
      <c r="I10" s="20">
        <f t="shared" si="0"/>
        <v>0.81999999999999984</v>
      </c>
      <c r="J10" s="21">
        <f t="shared" si="0"/>
        <v>2.2419000000000011</v>
      </c>
      <c r="K10" s="22">
        <f t="shared" si="1"/>
        <v>9252.8799999999974</v>
      </c>
      <c r="L10" s="22">
        <f t="shared" si="2"/>
        <v>5495.6442000000025</v>
      </c>
      <c r="M10" s="18">
        <f t="shared" si="3"/>
        <v>0.40999999999999986</v>
      </c>
      <c r="N10" s="19">
        <f t="shared" si="4"/>
        <v>1.1209500000000003</v>
      </c>
    </row>
    <row r="12" spans="2:14" ht="15.75" thickBot="1" x14ac:dyDescent="0.3"/>
    <row r="13" spans="2:14" ht="30" customHeight="1" thickBot="1" x14ac:dyDescent="0.3">
      <c r="C13" s="24" t="s">
        <v>0</v>
      </c>
      <c r="D13" s="24"/>
      <c r="E13" s="24" t="s">
        <v>1</v>
      </c>
      <c r="F13" s="24"/>
      <c r="G13" s="24" t="s">
        <v>2</v>
      </c>
      <c r="H13" s="24"/>
      <c r="I13" s="24" t="s">
        <v>3</v>
      </c>
      <c r="J13" s="24"/>
      <c r="K13" s="24" t="s">
        <v>4</v>
      </c>
      <c r="L13" s="24"/>
      <c r="M13" s="24" t="s">
        <v>5</v>
      </c>
      <c r="N13" s="24"/>
    </row>
    <row r="14" spans="2:14" ht="45.75" thickBot="1" x14ac:dyDescent="0.3">
      <c r="B14" s="23" t="s">
        <v>6</v>
      </c>
      <c r="C14" s="23" t="s">
        <v>7</v>
      </c>
      <c r="D14" s="23" t="s">
        <v>8</v>
      </c>
      <c r="E14" s="23" t="s">
        <v>9</v>
      </c>
      <c r="F14" s="23" t="s">
        <v>10</v>
      </c>
      <c r="G14" s="23" t="s">
        <v>9</v>
      </c>
      <c r="H14" s="23" t="s">
        <v>10</v>
      </c>
      <c r="I14" s="23" t="s">
        <v>9</v>
      </c>
      <c r="J14" s="23" t="s">
        <v>10</v>
      </c>
      <c r="K14" s="23" t="s">
        <v>9</v>
      </c>
      <c r="L14" s="23" t="s">
        <v>10</v>
      </c>
      <c r="M14" s="23" t="s">
        <v>9</v>
      </c>
      <c r="N14" s="23" t="s">
        <v>10</v>
      </c>
    </row>
    <row r="15" spans="2:14" x14ac:dyDescent="0.25">
      <c r="B15" s="2" t="s">
        <v>11</v>
      </c>
      <c r="C15" s="3">
        <v>29392</v>
      </c>
      <c r="D15" s="3">
        <v>280949153</v>
      </c>
      <c r="E15" s="4">
        <v>31.1</v>
      </c>
      <c r="F15" s="5">
        <v>0</v>
      </c>
      <c r="G15" s="4">
        <v>33.950000000000003</v>
      </c>
      <c r="H15" s="5">
        <v>0</v>
      </c>
      <c r="I15" s="6">
        <f t="shared" ref="I15:I21" si="5">G15-E15</f>
        <v>2.8500000000000014</v>
      </c>
      <c r="J15" s="7">
        <f t="shared" ref="J15:J21" si="6">H15-F15</f>
        <v>0</v>
      </c>
      <c r="K15" s="8">
        <f t="shared" ref="K15:K21" si="7">C15*I15*4</f>
        <v>335068.80000000016</v>
      </c>
      <c r="L15" s="8">
        <f t="shared" ref="L15:L21" si="8">D15*J15*4/12</f>
        <v>0</v>
      </c>
      <c r="M15" s="4">
        <f t="shared" ref="M15:M21" si="9">K15/C15/8</f>
        <v>1.4250000000000007</v>
      </c>
      <c r="N15" s="5">
        <f t="shared" ref="N15:N21" si="10">L15/(D15*8/12)</f>
        <v>0</v>
      </c>
    </row>
    <row r="16" spans="2:14" x14ac:dyDescent="0.25">
      <c r="B16" s="9" t="s">
        <v>12</v>
      </c>
      <c r="C16" s="10">
        <v>2122</v>
      </c>
      <c r="D16" s="10">
        <v>70095830</v>
      </c>
      <c r="E16" s="11">
        <v>41.91</v>
      </c>
      <c r="F16" s="12">
        <v>1.44E-2</v>
      </c>
      <c r="G16" s="11">
        <v>41.82</v>
      </c>
      <c r="H16" s="12">
        <v>1.6299999999999999E-2</v>
      </c>
      <c r="I16" s="13">
        <f t="shared" si="5"/>
        <v>-8.9999999999996305E-2</v>
      </c>
      <c r="J16" s="14">
        <f t="shared" si="6"/>
        <v>1.8999999999999989E-3</v>
      </c>
      <c r="K16" s="15">
        <f t="shared" si="7"/>
        <v>-763.9199999999687</v>
      </c>
      <c r="L16" s="15">
        <f t="shared" si="8"/>
        <v>44394.025666666646</v>
      </c>
      <c r="M16" s="11">
        <f t="shared" si="9"/>
        <v>-4.4999999999998153E-2</v>
      </c>
      <c r="N16" s="12">
        <f t="shared" si="10"/>
        <v>9.4999999999999956E-4</v>
      </c>
    </row>
    <row r="17" spans="1:14" x14ac:dyDescent="0.25">
      <c r="B17" s="9" t="s">
        <v>13</v>
      </c>
      <c r="C17" s="10">
        <v>240</v>
      </c>
      <c r="D17" s="10">
        <v>707026</v>
      </c>
      <c r="E17" s="11">
        <v>274.38</v>
      </c>
      <c r="F17" s="12">
        <v>2.6533000000000002</v>
      </c>
      <c r="G17" s="11">
        <v>258.87</v>
      </c>
      <c r="H17" s="12">
        <v>2.5093999999999999</v>
      </c>
      <c r="I17" s="13">
        <f t="shared" si="5"/>
        <v>-15.509999999999991</v>
      </c>
      <c r="J17" s="14">
        <f t="shared" si="6"/>
        <v>-0.14390000000000036</v>
      </c>
      <c r="K17" s="15">
        <f t="shared" si="7"/>
        <v>-14889.599999999991</v>
      </c>
      <c r="L17" s="15">
        <f t="shared" si="8"/>
        <v>-33913.680466666752</v>
      </c>
      <c r="M17" s="11">
        <f t="shared" si="9"/>
        <v>-7.7549999999999955</v>
      </c>
      <c r="N17" s="12">
        <f t="shared" si="10"/>
        <v>-7.195000000000018E-2</v>
      </c>
    </row>
    <row r="18" spans="1:14" x14ac:dyDescent="0.25">
      <c r="B18" s="9" t="s">
        <v>14</v>
      </c>
      <c r="C18" s="10">
        <v>4</v>
      </c>
      <c r="D18" s="10">
        <v>94898</v>
      </c>
      <c r="E18" s="11">
        <v>648.54999999999995</v>
      </c>
      <c r="F18" s="12">
        <v>1.4358</v>
      </c>
      <c r="G18" s="11">
        <v>542.69000000000005</v>
      </c>
      <c r="H18" s="12">
        <v>1.2014</v>
      </c>
      <c r="I18" s="13">
        <f t="shared" si="5"/>
        <v>-105.8599999999999</v>
      </c>
      <c r="J18" s="14">
        <f t="shared" si="6"/>
        <v>-0.23439999999999994</v>
      </c>
      <c r="K18" s="15">
        <f t="shared" si="7"/>
        <v>-1693.7599999999984</v>
      </c>
      <c r="L18" s="15">
        <f t="shared" si="8"/>
        <v>-7414.6970666666648</v>
      </c>
      <c r="M18" s="11">
        <f t="shared" si="9"/>
        <v>-52.92999999999995</v>
      </c>
      <c r="N18" s="12">
        <f t="shared" si="10"/>
        <v>-0.11719999999999997</v>
      </c>
    </row>
    <row r="19" spans="1:14" x14ac:dyDescent="0.25">
      <c r="B19" s="9" t="s">
        <v>15</v>
      </c>
      <c r="C19" s="10">
        <v>124</v>
      </c>
      <c r="D19" s="10">
        <v>1394244</v>
      </c>
      <c r="E19" s="11">
        <v>10.4</v>
      </c>
      <c r="F19" s="12">
        <v>3.2399999999999998E-2</v>
      </c>
      <c r="G19" s="11">
        <v>9.4700000000000006</v>
      </c>
      <c r="H19" s="12">
        <v>2.9499999999999998E-2</v>
      </c>
      <c r="I19" s="13">
        <f t="shared" si="5"/>
        <v>-0.92999999999999972</v>
      </c>
      <c r="J19" s="14">
        <f t="shared" si="6"/>
        <v>-2.8999999999999998E-3</v>
      </c>
      <c r="K19" s="15">
        <f t="shared" si="7"/>
        <v>-461.27999999999986</v>
      </c>
      <c r="L19" s="15">
        <f t="shared" si="8"/>
        <v>-1347.7692</v>
      </c>
      <c r="M19" s="11">
        <f t="shared" si="9"/>
        <v>-0.46499999999999986</v>
      </c>
      <c r="N19" s="12">
        <f t="shared" si="10"/>
        <v>-1.4499999999999999E-3</v>
      </c>
    </row>
    <row r="20" spans="1:14" x14ac:dyDescent="0.25">
      <c r="B20" s="9" t="s">
        <v>16</v>
      </c>
      <c r="C20" s="10">
        <v>218</v>
      </c>
      <c r="D20" s="10">
        <v>724</v>
      </c>
      <c r="E20" s="11">
        <v>3.69</v>
      </c>
      <c r="F20" s="12">
        <v>10.585800000000001</v>
      </c>
      <c r="G20" s="11">
        <v>6.19</v>
      </c>
      <c r="H20" s="12">
        <v>17.7681</v>
      </c>
      <c r="I20" s="13">
        <f t="shared" si="5"/>
        <v>2.5000000000000004</v>
      </c>
      <c r="J20" s="14">
        <f t="shared" si="6"/>
        <v>7.1822999999999997</v>
      </c>
      <c r="K20" s="15">
        <f t="shared" si="7"/>
        <v>2180.0000000000005</v>
      </c>
      <c r="L20" s="15">
        <f t="shared" si="8"/>
        <v>1733.3284000000001</v>
      </c>
      <c r="M20" s="11">
        <f t="shared" si="9"/>
        <v>1.2500000000000002</v>
      </c>
      <c r="N20" s="12">
        <f t="shared" si="10"/>
        <v>3.5911500000000003</v>
      </c>
    </row>
    <row r="21" spans="1:14" ht="15.75" thickBot="1" x14ac:dyDescent="0.3">
      <c r="B21" s="16" t="s">
        <v>17</v>
      </c>
      <c r="C21" s="17">
        <v>2821</v>
      </c>
      <c r="D21" s="17">
        <v>7354</v>
      </c>
      <c r="E21" s="18">
        <v>3.86</v>
      </c>
      <c r="F21" s="19">
        <v>10.454599999999999</v>
      </c>
      <c r="G21" s="18">
        <v>4.6500000000000004</v>
      </c>
      <c r="H21" s="19">
        <v>12.5717</v>
      </c>
      <c r="I21" s="20">
        <f t="shared" si="5"/>
        <v>0.79000000000000048</v>
      </c>
      <c r="J21" s="21">
        <f t="shared" si="6"/>
        <v>2.1171000000000006</v>
      </c>
      <c r="K21" s="22">
        <f t="shared" si="7"/>
        <v>8914.360000000006</v>
      </c>
      <c r="L21" s="22">
        <f t="shared" si="8"/>
        <v>5189.7178000000013</v>
      </c>
      <c r="M21" s="18">
        <f t="shared" si="9"/>
        <v>0.3950000000000003</v>
      </c>
      <c r="N21" s="19">
        <f t="shared" si="10"/>
        <v>1.0585500000000001</v>
      </c>
    </row>
    <row r="25" spans="1:14" ht="45" x14ac:dyDescent="0.25">
      <c r="A25" s="1" t="s">
        <v>18</v>
      </c>
    </row>
  </sheetData>
  <mergeCells count="12">
    <mergeCell ref="M13:N13"/>
    <mergeCell ref="C13:D13"/>
    <mergeCell ref="E13:F13"/>
    <mergeCell ref="G13:H13"/>
    <mergeCell ref="I13:J13"/>
    <mergeCell ref="K13:L13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34C3FEE4C1CD4AAA8A429EE39E1F5E" ma:contentTypeVersion="12" ma:contentTypeDescription="Create a new document." ma:contentTypeScope="" ma:versionID="f931dab9aebf671ee6d0d1a35878afc3">
  <xsd:schema xmlns:xsd="http://www.w3.org/2001/XMLSchema" xmlns:xs="http://www.w3.org/2001/XMLSchema" xmlns:p="http://schemas.microsoft.com/office/2006/metadata/properties" xmlns:ns2="f72ef0e6-8e98-476f-8aa4-4b41ba5fbbe0" xmlns:ns3="a9b33060-b025-4716-bba2-7e72678e1018" targetNamespace="http://schemas.microsoft.com/office/2006/metadata/properties" ma:root="true" ma:fieldsID="003981ab435d64a275691633d1dbd69a" ns2:_="" ns3:_="">
    <xsd:import namespace="f72ef0e6-8e98-476f-8aa4-4b41ba5fbbe0"/>
    <xsd:import namespace="a9b33060-b025-4716-bba2-7e72678e10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ef0e6-8e98-476f-8aa4-4b41ba5fbb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33060-b025-4716-bba2-7e72678e1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61d661d-de4f-4d4c-a587-147a1912a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b33060-b025-4716-bba2-7e72678e10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E48422-F511-45DC-8364-39B389E2F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2ef0e6-8e98-476f-8aa4-4b41ba5fbbe0"/>
    <ds:schemaRef ds:uri="a9b33060-b025-4716-bba2-7e72678e1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AA977-07E8-4E50-9413-A7901467CE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478F7-5477-44EA-9B86-B9C1D656F11F}">
  <ds:schemaRefs>
    <ds:schemaRef ds:uri="http://schemas.microsoft.com/office/2006/metadata/properties"/>
    <ds:schemaRef ds:uri="http://schemas.microsoft.com/office/infopath/2007/PartnerControls"/>
    <ds:schemaRef ds:uri="a9b33060-b025-4716-bba2-7e72678e10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Revenue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 Taylor</dc:creator>
  <cp:keywords/>
  <dc:description/>
  <cp:lastModifiedBy>Ahmad Shah</cp:lastModifiedBy>
  <cp:revision/>
  <dcterms:created xsi:type="dcterms:W3CDTF">2018-08-24T13:13:13Z</dcterms:created>
  <dcterms:modified xsi:type="dcterms:W3CDTF">2025-04-01T14:57:59Z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0x0101002C34C3FEE4C1CD4AAA8A429EE39E1F5E</vt:lpwstr>
  </property>
  <property fmtid="{D5CDD505-2E9C-101B-9397-08002B2CF9AE}" pid="3" name="MediaServiceImageTags">
    <vt:lpwstr/>
  </property>
</Properties>
</file>