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28F11FA4-A739-47BD-9090-55BA0E0B797D}" xr6:coauthVersionLast="47" xr6:coauthVersionMax="47" xr10:uidLastSave="{00000000-0000-0000-0000-000000000000}"/>
  <bookViews>
    <workbookView xWindow="31005" yWindow="4020" windowWidth="21600" windowHeight="11295" xr2:uid="{238195CE-3894-4892-A5AA-18A1F0D427D9}"/>
  </bookViews>
  <sheets>
    <sheet name="Cost Assessment" sheetId="4" r:id="rId1"/>
  </sheets>
  <definedNames>
    <definedName name="ExternalData_1" localSheetId="0" hidden="1">'Cost Assessment'!#REF!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5" i="4"/>
  <c r="D11" i="4"/>
  <c r="E11" i="4"/>
  <c r="D22" i="4" l="1"/>
  <c r="E22" i="4" s="1"/>
  <c r="D23" i="4"/>
  <c r="D25" i="4" s="1"/>
  <c r="D21" i="4"/>
  <c r="E21" i="4" s="1"/>
  <c r="C33" i="4"/>
  <c r="B33" i="4"/>
  <c r="D6" i="4"/>
  <c r="E6" i="4" s="1"/>
  <c r="D7" i="4"/>
  <c r="E7" i="4" s="1"/>
  <c r="E5" i="4"/>
  <c r="B16" i="4"/>
  <c r="C16" i="4"/>
  <c r="E23" i="4" l="1"/>
  <c r="D24" i="4"/>
  <c r="D27" i="4"/>
  <c r="D26" i="4"/>
  <c r="D9" i="4"/>
  <c r="E9" i="4" s="1"/>
  <c r="E25" i="4"/>
  <c r="D10" i="4"/>
  <c r="E24" i="4"/>
  <c r="E26" i="4"/>
  <c r="E10" i="4"/>
  <c r="D13" i="4"/>
  <c r="E13" i="4" s="1"/>
  <c r="D14" i="4"/>
  <c r="D29" i="4" l="1"/>
  <c r="D30" i="4"/>
  <c r="D28" i="4"/>
  <c r="D31" i="4"/>
  <c r="D32" i="4" s="1"/>
  <c r="E32" i="4" s="1"/>
  <c r="D12" i="4"/>
  <c r="E12" i="4" s="1"/>
  <c r="E30" i="4"/>
  <c r="E28" i="4"/>
  <c r="E27" i="4"/>
  <c r="E29" i="4"/>
  <c r="E8" i="4"/>
  <c r="E14" i="4"/>
  <c r="D15" i="4"/>
  <c r="E15" i="4" s="1"/>
  <c r="D33" i="4" l="1"/>
  <c r="E31" i="4"/>
  <c r="E33" i="4" s="1"/>
  <c r="D16" i="4"/>
  <c r="E16" i="4"/>
</calcChain>
</file>

<file path=xl/sharedStrings.xml><?xml version="1.0" encoding="utf-8"?>
<sst xmlns="http://schemas.openxmlformats.org/spreadsheetml/2006/main" count="61" uniqueCount="38">
  <si>
    <t>Q2 2016</t>
  </si>
  <si>
    <t>Invoice ($) (A)</t>
  </si>
  <si>
    <t>Amount in Rates ($) (B)*</t>
  </si>
  <si>
    <t>Q3 2016</t>
  </si>
  <si>
    <t>Q4 2016</t>
  </si>
  <si>
    <t>Q1 2017</t>
  </si>
  <si>
    <t>Q2 2017</t>
  </si>
  <si>
    <t>Q4 2017</t>
  </si>
  <si>
    <t>Q1 2018</t>
  </si>
  <si>
    <t>Q2 2018</t>
  </si>
  <si>
    <t>Q3 2018</t>
  </si>
  <si>
    <t>Q4 2018</t>
  </si>
  <si>
    <t>Q1 2019</t>
  </si>
  <si>
    <t>Total</t>
  </si>
  <si>
    <t>Amount in Rates ($) With PCI Adjustment</t>
  </si>
  <si>
    <t>Revised DVA Balance</t>
  </si>
  <si>
    <t xml:space="preserve">NTRZ </t>
  </si>
  <si>
    <t xml:space="preserve">EB-2014-0095 </t>
  </si>
  <si>
    <t>EB-2011-0184</t>
  </si>
  <si>
    <t>EB-2013-0153</t>
  </si>
  <si>
    <t>EB-2009-0269 Rebasing</t>
  </si>
  <si>
    <t>SEC-2b</t>
  </si>
  <si>
    <t>Q3 2017</t>
  </si>
  <si>
    <t>EB-2014-0093</t>
  </si>
  <si>
    <t>EB-2013-0151</t>
  </si>
  <si>
    <t xml:space="preserve">EB-2012-0147 </t>
  </si>
  <si>
    <t>COS</t>
  </si>
  <si>
    <t>MRZ</t>
  </si>
  <si>
    <t>MRZ Annual IRM Adjustment</t>
  </si>
  <si>
    <t>NTRZ Annual IRM Adjustment</t>
  </si>
  <si>
    <t>Year</t>
  </si>
  <si>
    <t>Increase</t>
  </si>
  <si>
    <t>Source</t>
  </si>
  <si>
    <t>Invoice ($)</t>
  </si>
  <si>
    <t>NT Power Amount in Rates ($)</t>
  </si>
  <si>
    <t>Amount in Rates With PCI Adjustment  ($)</t>
  </si>
  <si>
    <t>Revised DVA Balance ($)</t>
  </si>
  <si>
    <t xml:space="preserve">Account 1508 - OEB Cost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</si>
</sst>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1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0" fillId="0" borderId="5" xfId="0" applyBorder="1"/>
    <xf numFmtId="0" fontId="1" fillId="0" borderId="4" xfId="0" applyFont="1" applyBorder="1"/>
    <xf numFmtId="164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5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A802-DF25-47E3-AE28-55CF04FF35F9}">
  <sheetPr>
    <pageSetUpPr fitToPage="1"/>
  </sheetPr>
  <dimension ref="A1:I33"/>
  <sheetViews>
    <sheetView tabSelected="1" workbookViewId="0">
      <selection activeCell="D13" sqref="D13"/>
    </sheetView>
  </sheetViews>
  <sheetFormatPr defaultRowHeight="15" x14ac:dyDescent="0.25"/>
  <cols>
    <col min="1" max="1" width="11.42578125" bestFit="1" customWidth="1"/>
    <col min="2" max="2" width="15.85546875" bestFit="1" customWidth="1"/>
    <col min="3" max="3" width="27.42578125" customWidth="1"/>
    <col min="4" max="4" width="20.5703125" customWidth="1"/>
    <col min="5" max="5" width="17.28515625" customWidth="1"/>
    <col min="8" max="8" width="12" customWidth="1"/>
    <col min="9" max="9" width="21" customWidth="1"/>
  </cols>
  <sheetData>
    <row r="1" spans="1:9" x14ac:dyDescent="0.25">
      <c r="A1" s="27" t="s">
        <v>37</v>
      </c>
      <c r="B1" s="27"/>
      <c r="C1" s="27"/>
      <c r="D1" s="27"/>
      <c r="E1" s="27"/>
    </row>
    <row r="2" spans="1:9" ht="15.75" thickBot="1" x14ac:dyDescent="0.3"/>
    <row r="3" spans="1:9" x14ac:dyDescent="0.25">
      <c r="A3" s="23" t="s">
        <v>16</v>
      </c>
      <c r="B3" s="24"/>
      <c r="C3" s="24"/>
      <c r="D3" s="24"/>
      <c r="E3" s="25"/>
      <c r="G3" s="29" t="s">
        <v>29</v>
      </c>
      <c r="H3" s="30"/>
      <c r="I3" s="31"/>
    </row>
    <row r="4" spans="1:9" ht="45" x14ac:dyDescent="0.25">
      <c r="A4" s="1"/>
      <c r="B4" s="35" t="s">
        <v>33</v>
      </c>
      <c r="C4" s="35" t="s">
        <v>34</v>
      </c>
      <c r="D4" s="35" t="s">
        <v>35</v>
      </c>
      <c r="E4" s="2" t="s">
        <v>36</v>
      </c>
      <c r="G4" s="5" t="s">
        <v>30</v>
      </c>
      <c r="H4" s="14" t="s">
        <v>31</v>
      </c>
      <c r="I4" s="15" t="s">
        <v>32</v>
      </c>
    </row>
    <row r="5" spans="1:9" x14ac:dyDescent="0.25">
      <c r="A5" s="3" t="s">
        <v>0</v>
      </c>
      <c r="B5" s="36">
        <v>39390</v>
      </c>
      <c r="C5" s="36">
        <v>30118</v>
      </c>
      <c r="D5" s="37">
        <f>(30118)*(1+'Cost Assessment'!$H$7)*(1+'Cost Assessment'!$H$9)*(1+'Cost Assessment'!$H$10)</f>
        <v>31024.424340623995</v>
      </c>
      <c r="E5" s="4">
        <f>B5-D5</f>
        <v>8365.5756593760052</v>
      </c>
      <c r="G5" s="3">
        <v>2010</v>
      </c>
      <c r="H5" s="16" t="s">
        <v>26</v>
      </c>
      <c r="I5" s="17" t="s">
        <v>20</v>
      </c>
    </row>
    <row r="6" spans="1:9" x14ac:dyDescent="0.25">
      <c r="A6" s="3" t="s">
        <v>3</v>
      </c>
      <c r="B6" s="36">
        <v>39390</v>
      </c>
      <c r="C6" s="36">
        <v>30118</v>
      </c>
      <c r="D6" s="37">
        <f>(30118)*(1+'Cost Assessment'!$H$7)*(1+'Cost Assessment'!$H$9)*(1+'Cost Assessment'!$H$10)</f>
        <v>31024.424340623995</v>
      </c>
      <c r="E6" s="4">
        <f t="shared" ref="E6:E15" si="0">B6-D6</f>
        <v>8365.5756593760052</v>
      </c>
      <c r="G6" s="3">
        <v>2011</v>
      </c>
      <c r="H6" s="16">
        <v>0</v>
      </c>
      <c r="I6" s="17"/>
    </row>
    <row r="7" spans="1:9" x14ac:dyDescent="0.25">
      <c r="A7" s="3" t="s">
        <v>4</v>
      </c>
      <c r="B7" s="36">
        <v>39387</v>
      </c>
      <c r="C7" s="36">
        <v>30118</v>
      </c>
      <c r="D7" s="37">
        <f>(30118)*(1+'Cost Assessment'!$H$7)*(1+'Cost Assessment'!$H$9)*(1+'Cost Assessment'!$H$10)</f>
        <v>31024.424340623995</v>
      </c>
      <c r="E7" s="4">
        <f t="shared" si="0"/>
        <v>8362.5756593760052</v>
      </c>
      <c r="G7" s="3">
        <v>2012</v>
      </c>
      <c r="H7" s="16">
        <v>8.8000000000000005E-3</v>
      </c>
      <c r="I7" s="17" t="s">
        <v>18</v>
      </c>
    </row>
    <row r="8" spans="1:9" x14ac:dyDescent="0.25">
      <c r="A8" s="3" t="s">
        <v>5</v>
      </c>
      <c r="B8" s="36">
        <v>39387</v>
      </c>
      <c r="C8" s="36">
        <v>30118</v>
      </c>
      <c r="D8" s="37">
        <f>$D$7*(1+'Cost Assessment'!$H$12)</f>
        <v>31427.741857052104</v>
      </c>
      <c r="E8" s="4">
        <f t="shared" si="0"/>
        <v>7959.258142947896</v>
      </c>
      <c r="G8" s="3">
        <v>2013</v>
      </c>
      <c r="H8" s="16">
        <v>0</v>
      </c>
      <c r="I8" s="17"/>
    </row>
    <row r="9" spans="1:9" x14ac:dyDescent="0.25">
      <c r="A9" s="3" t="s">
        <v>6</v>
      </c>
      <c r="B9" s="36">
        <v>40922</v>
      </c>
      <c r="C9" s="36">
        <v>30118</v>
      </c>
      <c r="D9" s="37">
        <f>$D$7*(1+'Cost Assessment'!$H$12)</f>
        <v>31427.741857052104</v>
      </c>
      <c r="E9" s="4">
        <f t="shared" si="0"/>
        <v>9494.258142947896</v>
      </c>
      <c r="G9" s="3">
        <v>2014</v>
      </c>
      <c r="H9" s="16">
        <v>1.0999999999999999E-2</v>
      </c>
      <c r="I9" s="17" t="s">
        <v>19</v>
      </c>
    </row>
    <row r="10" spans="1:9" x14ac:dyDescent="0.25">
      <c r="A10" s="3" t="s">
        <v>7</v>
      </c>
      <c r="B10" s="36">
        <v>38762</v>
      </c>
      <c r="C10" s="36">
        <v>30118</v>
      </c>
      <c r="D10" s="37">
        <f>$D$7*(1+'Cost Assessment'!$H$12)</f>
        <v>31427.741857052104</v>
      </c>
      <c r="E10" s="4">
        <f t="shared" si="0"/>
        <v>7334.258142947896</v>
      </c>
      <c r="G10" s="3">
        <v>2015</v>
      </c>
      <c r="H10" s="16">
        <v>0.01</v>
      </c>
      <c r="I10" s="17" t="s">
        <v>17</v>
      </c>
    </row>
    <row r="11" spans="1:9" x14ac:dyDescent="0.25">
      <c r="A11" s="3" t="s">
        <v>8</v>
      </c>
      <c r="B11" s="36">
        <v>38761</v>
      </c>
      <c r="C11" s="36">
        <v>30118</v>
      </c>
      <c r="D11" s="37">
        <f>$D$10*(1+'Cost Assessment'!$H$13)</f>
        <v>31616.308308194417</v>
      </c>
      <c r="E11" s="4">
        <f>B11-D11</f>
        <v>7144.6916918055831</v>
      </c>
      <c r="G11" s="3">
        <v>2016</v>
      </c>
      <c r="H11" s="16">
        <v>0</v>
      </c>
      <c r="I11" s="17" t="s">
        <v>21</v>
      </c>
    </row>
    <row r="12" spans="1:9" x14ac:dyDescent="0.25">
      <c r="A12" s="3" t="s">
        <v>9</v>
      </c>
      <c r="B12" s="36">
        <v>39046</v>
      </c>
      <c r="C12" s="36">
        <v>30118</v>
      </c>
      <c r="D12" s="37">
        <f>$D$10*(1+'Cost Assessment'!$H$13)</f>
        <v>31616.308308194417</v>
      </c>
      <c r="E12" s="4">
        <f t="shared" si="0"/>
        <v>7429.6916918055831</v>
      </c>
      <c r="G12" s="3">
        <v>2017</v>
      </c>
      <c r="H12" s="16">
        <v>1.2999999999999999E-2</v>
      </c>
      <c r="I12" s="17" t="s">
        <v>21</v>
      </c>
    </row>
    <row r="13" spans="1:9" x14ac:dyDescent="0.25">
      <c r="A13" s="3" t="s">
        <v>10</v>
      </c>
      <c r="B13" s="36">
        <v>35783</v>
      </c>
      <c r="C13" s="36">
        <v>30118</v>
      </c>
      <c r="D13" s="37">
        <f>$D$10*(1+'Cost Assessment'!$H$13)</f>
        <v>31616.308308194417</v>
      </c>
      <c r="E13" s="4">
        <f t="shared" si="0"/>
        <v>4166.6916918055831</v>
      </c>
      <c r="G13" s="3">
        <v>2018</v>
      </c>
      <c r="H13" s="16">
        <v>6.0000000000000001E-3</v>
      </c>
      <c r="I13" s="17" t="s">
        <v>21</v>
      </c>
    </row>
    <row r="14" spans="1:9" x14ac:dyDescent="0.25">
      <c r="A14" s="3" t="s">
        <v>11</v>
      </c>
      <c r="B14" s="36">
        <v>35783</v>
      </c>
      <c r="C14" s="36">
        <v>30118</v>
      </c>
      <c r="D14" s="37">
        <f>$D$10*(1+'Cost Assessment'!$H$13)</f>
        <v>31616.308308194417</v>
      </c>
      <c r="E14" s="4">
        <f t="shared" si="0"/>
        <v>4166.6916918055831</v>
      </c>
      <c r="G14" s="3">
        <v>2019</v>
      </c>
      <c r="H14" s="16">
        <v>8.9999999999999993E-3</v>
      </c>
      <c r="I14" s="17" t="s">
        <v>21</v>
      </c>
    </row>
    <row r="15" spans="1:9" x14ac:dyDescent="0.25">
      <c r="A15" s="3" t="s">
        <v>12</v>
      </c>
      <c r="B15" s="36">
        <v>35784</v>
      </c>
      <c r="C15" s="36">
        <v>30118</v>
      </c>
      <c r="D15" s="37">
        <f>$D$14*(1+'Cost Assessment'!$H$14)</f>
        <v>31900.855082968163</v>
      </c>
      <c r="E15" s="4">
        <f t="shared" si="0"/>
        <v>3883.1449170318374</v>
      </c>
      <c r="G15" s="1"/>
      <c r="I15" s="7"/>
    </row>
    <row r="16" spans="1:9" x14ac:dyDescent="0.25">
      <c r="A16" s="5" t="s">
        <v>13</v>
      </c>
      <c r="B16" s="38">
        <f>SUM(B5:B15)</f>
        <v>422395</v>
      </c>
      <c r="C16" s="38">
        <f>SUM(C5:C15)</f>
        <v>331298</v>
      </c>
      <c r="D16" s="39">
        <f>SUM(D5:D15)</f>
        <v>345722.5869087741</v>
      </c>
      <c r="E16" s="6">
        <f>SUM(E5:E15)</f>
        <v>76672.413091225855</v>
      </c>
      <c r="G16" s="1"/>
      <c r="I16" s="7"/>
    </row>
    <row r="17" spans="1:9" x14ac:dyDescent="0.25">
      <c r="A17" s="1"/>
      <c r="B17" s="40"/>
      <c r="C17" s="40"/>
      <c r="D17" s="40"/>
      <c r="E17" s="7"/>
      <c r="G17" s="1"/>
      <c r="I17" s="7"/>
    </row>
    <row r="18" spans="1:9" x14ac:dyDescent="0.25">
      <c r="A18" s="1"/>
      <c r="B18" s="40"/>
      <c r="C18" s="40"/>
      <c r="D18" s="40"/>
      <c r="E18" s="7"/>
      <c r="G18" s="1"/>
      <c r="I18" s="7"/>
    </row>
    <row r="19" spans="1:9" x14ac:dyDescent="0.25">
      <c r="A19" s="26" t="s">
        <v>27</v>
      </c>
      <c r="B19" s="41"/>
      <c r="C19" s="41"/>
      <c r="D19" s="41"/>
      <c r="E19" s="28"/>
      <c r="G19" s="32" t="s">
        <v>28</v>
      </c>
      <c r="H19" s="33"/>
      <c r="I19" s="34"/>
    </row>
    <row r="20" spans="1:9" ht="30" x14ac:dyDescent="0.25">
      <c r="A20" s="8"/>
      <c r="B20" s="42" t="s">
        <v>1</v>
      </c>
      <c r="C20" s="42" t="s">
        <v>2</v>
      </c>
      <c r="D20" s="35" t="s">
        <v>14</v>
      </c>
      <c r="E20" s="2" t="s">
        <v>15</v>
      </c>
      <c r="G20" s="5" t="s">
        <v>30</v>
      </c>
      <c r="H20" s="14" t="s">
        <v>31</v>
      </c>
      <c r="I20" s="15" t="s">
        <v>32</v>
      </c>
    </row>
    <row r="21" spans="1:9" x14ac:dyDescent="0.25">
      <c r="A21" s="3" t="s">
        <v>0</v>
      </c>
      <c r="B21" s="36">
        <v>8203</v>
      </c>
      <c r="C21" s="36">
        <v>5942</v>
      </c>
      <c r="D21" s="43">
        <f>C21*(1+'Cost Assessment'!$H$25)*(1+'Cost Assessment'!$H$26)*(1+'Cost Assessment'!$H$27)</f>
        <v>6185.87228818125</v>
      </c>
      <c r="E21" s="9">
        <f>B21-D21</f>
        <v>2017.12771181875</v>
      </c>
      <c r="G21" s="3">
        <v>2010</v>
      </c>
      <c r="H21" s="18"/>
      <c r="I21" s="19"/>
    </row>
    <row r="22" spans="1:9" x14ac:dyDescent="0.25">
      <c r="A22" s="3" t="s">
        <v>3</v>
      </c>
      <c r="B22" s="36">
        <v>8203</v>
      </c>
      <c r="C22" s="36">
        <v>5942</v>
      </c>
      <c r="D22" s="43">
        <f>C22*(1+'Cost Assessment'!$H$25)*(1+'Cost Assessment'!$H$26)*(1+'Cost Assessment'!$H$27)</f>
        <v>6185.87228818125</v>
      </c>
      <c r="E22" s="9">
        <f t="shared" ref="E22:E32" si="1">B22-D22</f>
        <v>2017.12771181875</v>
      </c>
      <c r="G22" s="3">
        <v>2011</v>
      </c>
      <c r="H22" s="18"/>
      <c r="I22" s="19"/>
    </row>
    <row r="23" spans="1:9" x14ac:dyDescent="0.25">
      <c r="A23" s="3" t="s">
        <v>4</v>
      </c>
      <c r="B23" s="36">
        <v>8203</v>
      </c>
      <c r="C23" s="36">
        <v>5942</v>
      </c>
      <c r="D23" s="43">
        <f>C23*(1+'Cost Assessment'!$H$25)*(1+'Cost Assessment'!$H$26)*(1+'Cost Assessment'!$H$27)</f>
        <v>6185.87228818125</v>
      </c>
      <c r="E23" s="9">
        <f t="shared" si="1"/>
        <v>2017.12771181875</v>
      </c>
      <c r="G23" s="3">
        <v>2012</v>
      </c>
      <c r="H23" s="18"/>
      <c r="I23" s="19"/>
    </row>
    <row r="24" spans="1:9" x14ac:dyDescent="0.25">
      <c r="A24" s="3" t="s">
        <v>5</v>
      </c>
      <c r="B24" s="36">
        <v>8010</v>
      </c>
      <c r="C24" s="36">
        <v>5942</v>
      </c>
      <c r="D24" s="43">
        <f>$D$23*(1+'Cost Assessment'!$H$28)</f>
        <v>6275.5674363598782</v>
      </c>
      <c r="E24" s="9">
        <f t="shared" si="1"/>
        <v>1734.4325636401218</v>
      </c>
      <c r="G24" s="3">
        <v>2013</v>
      </c>
      <c r="H24" s="18" t="s">
        <v>26</v>
      </c>
      <c r="I24" s="17" t="s">
        <v>25</v>
      </c>
    </row>
    <row r="25" spans="1:9" x14ac:dyDescent="0.25">
      <c r="A25" s="3" t="s">
        <v>6</v>
      </c>
      <c r="B25" s="36">
        <v>8267</v>
      </c>
      <c r="C25" s="36">
        <v>5942</v>
      </c>
      <c r="D25" s="43">
        <f>$D$23*(1+'Cost Assessment'!$H$28)</f>
        <v>6275.5674363598782</v>
      </c>
      <c r="E25" s="9">
        <f t="shared" si="1"/>
        <v>1991.4325636401218</v>
      </c>
      <c r="G25" s="3">
        <v>2014</v>
      </c>
      <c r="H25" s="16">
        <v>1.2500000000000001E-2</v>
      </c>
      <c r="I25" s="17" t="s">
        <v>24</v>
      </c>
    </row>
    <row r="26" spans="1:9" x14ac:dyDescent="0.25">
      <c r="A26" s="3" t="s">
        <v>22</v>
      </c>
      <c r="B26" s="36">
        <v>8267</v>
      </c>
      <c r="C26" s="36">
        <v>5942</v>
      </c>
      <c r="D26" s="43">
        <f>$D$23*(1+'Cost Assessment'!$H$28)</f>
        <v>6275.5674363598782</v>
      </c>
      <c r="E26" s="9">
        <f t="shared" si="1"/>
        <v>1991.4325636401218</v>
      </c>
      <c r="G26" s="3">
        <v>2015</v>
      </c>
      <c r="H26" s="16">
        <v>1.15E-2</v>
      </c>
      <c r="I26" s="17" t="s">
        <v>23</v>
      </c>
    </row>
    <row r="27" spans="1:9" x14ac:dyDescent="0.25">
      <c r="A27" s="3" t="s">
        <v>7</v>
      </c>
      <c r="B27" s="36">
        <v>7247</v>
      </c>
      <c r="C27" s="36">
        <v>5942</v>
      </c>
      <c r="D27" s="43">
        <f>$D$23*(1+'Cost Assessment'!$H$28)</f>
        <v>6275.5674363598782</v>
      </c>
      <c r="E27" s="9">
        <f t="shared" si="1"/>
        <v>971.43256364012177</v>
      </c>
      <c r="G27" s="3">
        <v>2016</v>
      </c>
      <c r="H27" s="16">
        <v>1.6500000000000001E-2</v>
      </c>
      <c r="I27" s="17" t="s">
        <v>21</v>
      </c>
    </row>
    <row r="28" spans="1:9" x14ac:dyDescent="0.25">
      <c r="A28" s="3" t="s">
        <v>8</v>
      </c>
      <c r="B28" s="36">
        <v>7827</v>
      </c>
      <c r="C28" s="36">
        <v>5942</v>
      </c>
      <c r="D28" s="43">
        <f>$D$27*(1+'Cost Assessment'!$H$29)</f>
        <v>6322.6341921325775</v>
      </c>
      <c r="E28" s="9">
        <f t="shared" si="1"/>
        <v>1504.3658078674225</v>
      </c>
      <c r="G28" s="3">
        <v>2017</v>
      </c>
      <c r="H28" s="16">
        <v>1.4500000000000001E-2</v>
      </c>
      <c r="I28" s="17" t="s">
        <v>21</v>
      </c>
    </row>
    <row r="29" spans="1:9" x14ac:dyDescent="0.25">
      <c r="A29" s="3" t="s">
        <v>9</v>
      </c>
      <c r="B29" s="36">
        <v>7880</v>
      </c>
      <c r="C29" s="36">
        <v>5942</v>
      </c>
      <c r="D29" s="43">
        <f>$D$27*(1+'Cost Assessment'!$H$29)</f>
        <v>6322.6341921325775</v>
      </c>
      <c r="E29" s="9">
        <f t="shared" si="1"/>
        <v>1557.3658078674225</v>
      </c>
      <c r="G29" s="3">
        <v>2018</v>
      </c>
      <c r="H29" s="16">
        <v>7.4999999999999997E-3</v>
      </c>
      <c r="I29" s="17" t="s">
        <v>21</v>
      </c>
    </row>
    <row r="30" spans="1:9" x14ac:dyDescent="0.25">
      <c r="A30" s="3" t="s">
        <v>10</v>
      </c>
      <c r="B30" s="36">
        <v>7247</v>
      </c>
      <c r="C30" s="36">
        <v>5942</v>
      </c>
      <c r="D30" s="43">
        <f>$D$27*(1+'Cost Assessment'!$H$29)</f>
        <v>6322.6341921325775</v>
      </c>
      <c r="E30" s="9">
        <f t="shared" si="1"/>
        <v>924.36580786742252</v>
      </c>
      <c r="G30" s="3">
        <v>2019</v>
      </c>
      <c r="H30" s="16">
        <v>1.0500000000000001E-2</v>
      </c>
      <c r="I30" s="17" t="s">
        <v>21</v>
      </c>
    </row>
    <row r="31" spans="1:9" x14ac:dyDescent="0.25">
      <c r="A31" s="3" t="s">
        <v>11</v>
      </c>
      <c r="B31" s="36">
        <v>7247</v>
      </c>
      <c r="C31" s="36">
        <v>5942</v>
      </c>
      <c r="D31" s="43">
        <f>$D$27*(1+'Cost Assessment'!$H$29)</f>
        <v>6322.6341921325775</v>
      </c>
      <c r="E31" s="9">
        <f t="shared" si="1"/>
        <v>924.36580786742252</v>
      </c>
      <c r="G31" s="1"/>
      <c r="I31" s="7"/>
    </row>
    <row r="32" spans="1:9" x14ac:dyDescent="0.25">
      <c r="A32" s="3" t="s">
        <v>12</v>
      </c>
      <c r="B32" s="36">
        <v>7246</v>
      </c>
      <c r="C32" s="36">
        <v>5942</v>
      </c>
      <c r="D32" s="43">
        <f>D31*(1+'Cost Assessment'!H30)</f>
        <v>6389.0218511499688</v>
      </c>
      <c r="E32" s="9">
        <f t="shared" si="1"/>
        <v>856.97814885003118</v>
      </c>
      <c r="G32" s="1"/>
      <c r="I32" s="7"/>
    </row>
    <row r="33" spans="1:9" ht="15.75" thickBot="1" x14ac:dyDescent="0.3">
      <c r="A33" s="10" t="s">
        <v>13</v>
      </c>
      <c r="B33" s="11">
        <f>SUM(B21:B32)</f>
        <v>93847</v>
      </c>
      <c r="C33" s="11">
        <f>SUM(C21:C32)</f>
        <v>71304</v>
      </c>
      <c r="D33" s="12">
        <f t="shared" ref="D33:E33" si="2">SUM(D21:D32)</f>
        <v>75339.445229663557</v>
      </c>
      <c r="E33" s="13">
        <f t="shared" si="2"/>
        <v>18507.554770336461</v>
      </c>
      <c r="G33" s="20"/>
      <c r="H33" s="21"/>
      <c r="I33" s="22"/>
    </row>
  </sheetData>
  <mergeCells count="5">
    <mergeCell ref="A3:E3"/>
    <mergeCell ref="A19:E19"/>
    <mergeCell ref="G3:I3"/>
    <mergeCell ref="G19:I19"/>
    <mergeCell ref="A1:E1"/>
  </mergeCells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E A A B Q S w M E F A A C A A g A a K V 6 W h t D 5 p e k A A A A 9 g A A A B I A H A B D b 2 5 m a W c v U G F j a 2 F n Z S 5 4 b W w g o h g A K K A U A A A A A A A A A A A A A A A A A A A A A A A A A A A A h Y 9 B D o I w F E S v Q r q n L Y i J I Z 8 S w 1 Y S E x P j l p Q K j f A x t F j u 5 s I j e Q U x i r p z O W / e Y u Z + v U E 6 t o 1 3 U b 3 R H S Y k o J x 4 C m V X a q w S M t i j v y K p g G 0 h T 0 W l v E l G E 4 + m T E h t 7 T l m z D l H 3 Y J 2 f c V C z g N 2 y D c 7 W a u 2 I B 9 Z / 5 d 9 j c Y W K B U R s H + N E S E N I k 4 j v q Q c 2 A w h 1 / g V w m n v s / 2 B k A 2 N H X o l F P r Z G t g c g b 0 / i A d Q S w M E F A A C A A g A a K V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i l e l p K I 6 0 w o A E A A C M G A A A T A B w A R m 9 y b X V s Y X M v U 2 V j d G l v b j E u b S C i G A A o o B Q A A A A A A A A A A A A A A A A A A A A A A A A A A A D t U s 9 r 4 k A Y v Q v + D x / T P S R L E u L E F t q S Q 4 x d m k s R t X s x s o z m s w 0 k M z I z a S 3 i / 9 6 J R k u 3 Y a H 0 V j a X g f d e v l / v K V z q X H C Y H N 7 e d b f T 7 a h H J j G D M z J l i w J 9 6 o M 1 Y g 8 I t G 8 T C K F A 3 e 2 A + S a i k k s 0 y C h b e X u t s n 7 l B X q x 4 B q 5 V h a J r 9 J 7 h V K l p a w W m A 6 l W C / E J h 2 I T b 7 K U a a R a f u E U P + l 0 s l N n N 4 M X O r T v u s H / i W 4 c D e F k X h G C c P f E R j i P D 0 h L i T j 8 Z 8 a 8 w N 6 4 a 2 z F b E d m C X l u s D S d G f 1 Q i H p e Q G Z 2 8 5 h 4 t N C Y T P 8 d p Z k 4 W l P M t / N h k y z e S M / I / E j 4 w / m F t O X N d a 7 7 5 X e V D K u V k K W s S i q k t e k s o 5 F n O 2 W H P A e c U A b D j R u 9 M 6 B I 0 7 f 4 T u 7 2 8 l 5 a 8 N W N + h 3 c 4 O 2 u 0 E / u j G S o h T a H O M W W W b 2 e H O k Y R r 8 6 A U 1 E z R M V B S T J S u Y V K G W F Z 5 m + J T F L R P 8 y + 2 E P 4 n c W G L 9 s M G K b M M n X F / 0 v b r Y X h C V o u I a c g 5 j p l E d h A P 7 5 0 d l f f A 9 G 0 L k D v 4 q 9 d k E B c c E n X + T B A X t C Q q + n q D g f 4 J e A V B L A Q I t A B Q A A g A I A G i l e l o b Q + a X p A A A A P Y A A A A S A A A A A A A A A A A A A A A A A A A A A A B D b 2 5 m a W c v U G F j a 2 F n Z S 5 4 b W x Q S w E C L Q A U A A I A C A B o p X p a D 8 r p q 6 Q A A A D p A A A A E w A A A A A A A A A A A A A A A A D w A A A A W 0 N v b n R l b n R f V H l w Z X N d L n h t b F B L A Q I t A B Q A A g A I A G i l e l p K I 6 0 w o A E A A C M G A A A T A A A A A A A A A A A A A A A A A O E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4 e A A A A A A A A / B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m E 2 Z m Y 5 M i 0 y M D U 3 L T Q 2 Z m U t O D E w M i 0 w N z R k Y j Y 3 N m Y 0 N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y N 1 Q w M D o y M z o w M y 4 0 N D c y O T k 4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Q p L 0 F 1 d G 9 S Z W 1 v d m V k Q 2 9 s d W 1 u c z E u e 0 N v b H V t b j E s M H 0 m c X V v d D s s J n F 1 b 3 Q 7 U 2 V j d G l v b j E v V G F i b G U w M j A g K F B h Z 2 U g M j Q p L 0 F 1 d G 9 S Z W 1 v d m V k Q 2 9 s d W 1 u c z E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j A g K F B h Z 2 U g M j Q p L 0 F 1 d G 9 S Z W 1 v d m V k Q 2 9 s d W 1 u c z E u e 0 N v b H V t b j E s M H 0 m c X V v d D s s J n F 1 b 3 Q 7 U 2 V j d G l v b j E v V G F i b G U w M j A g K F B h Z 2 U g M j Q p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0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Y 2 O W F i Y z I t O T U 0 M C 0 0 M m Y 0 L T k 1 M j I t M z k 2 Z m F m O G E 3 Y j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3 V D A w O j I 0 O j A w L j I 3 N j k w M D h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J b n Z v a W N l I C g k K S A o Q S k m c X V v d D s s J n F 1 b 3 Q 7 Q W 1 v d W 5 0 I G l u I F J h d G V z I C g k K S A o Q i k q J n F 1 b 3 Q 7 L C Z x d W 9 0 O 0 R W Q S A o J C k g K D 0 g Q S 1 C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I 0 K S 9 B d X R v U m V t b 3 Z l Z E N v b H V t b n M x L n t D b 2 x 1 b W 4 x L D B 9 J n F 1 b 3 Q 7 L C Z x d W 9 0 O 1 N l Y 3 R p b 2 4 x L 1 R h Y m x l M D I y I C h Q Y W d l I D I 0 K S 9 B d X R v U m V t b 3 Z l Z E N v b H V t b n M x L n t J b n Z v a W N l I C g k K S A o Q S k s M X 0 m c X V v d D s s J n F 1 b 3 Q 7 U 2 V j d G l v b j E v V G F i b G U w M j I g K F B h Z 2 U g M j Q p L 0 F 1 d G 9 S Z W 1 v d m V k Q 2 9 s d W 1 u c z E u e 0 F t b 3 V u d C B p b i B S Y X R l c y A o J C k g K E I p K i w y f S Z x d W 9 0 O y w m c X V v d D t T Z W N 0 a W 9 u M S 9 U Y W J s Z T A y M i A o U G F n Z S A y N C k v Q X V 0 b 1 J l b W 9 2 Z W R D b 2 x 1 b W 5 z M S 5 7 R F Z B I C g k K S A o P S B B L U I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I y I C h Q Y W d l I D I 0 K S 9 B d X R v U m V t b 3 Z l Z E N v b H V t b n M x L n t D b 2 x 1 b W 4 x L D B 9 J n F 1 b 3 Q 7 L C Z x d W 9 0 O 1 N l Y 3 R p b 2 4 x L 1 R h Y m x l M D I y I C h Q Y W d l I D I 0 K S 9 B d X R v U m V t b 3 Z l Z E N v b H V t b n M x L n t J b n Z v a W N l I C g k K S A o Q S k s M X 0 m c X V v d D s s J n F 1 b 3 Q 7 U 2 V j d G l v b j E v V G F i b G U w M j I g K F B h Z 2 U g M j Q p L 0 F 1 d G 9 S Z W 1 v d m V k Q 2 9 s d W 1 u c z E u e 0 F t b 3 V u d C B p b i B S Y X R l c y A o J C k g K E I p K i w y f S Z x d W 9 0 O y w m c X V v d D t T Z W N 0 a W 9 u M S 9 U Y W J s Z T A y M i A o U G F n Z S A y N C k v Q X V 0 b 1 J l b W 9 2 Z W R D b 2 x 1 b W 5 z M S 5 7 R F Z B I C g k K S A o P S B B L U I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N C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d h M D V k O D c t Y z d l Z C 0 0 M j E 0 L W J i Y j Y t Z W M 2 M z k 4 M 2 E 5 Y 2 N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3 V D A w O j Q x O j U 5 L j A 0 M z E z M j F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J b n Z v a W N l I C g k K S A o Q S k m c X V v d D s s J n F 1 b 3 Q 7 Q W 1 v d W 5 0 I G l u I F J h d G V z I C g k K S A o Q i k q J n F 1 b 3 Q 7 L C Z x d W 9 0 O 0 R W Q S A o J C k g K D 0 g Q S 1 C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1 K S 9 B d X R v U m V t b 3 Z l Z E N v b H V t b n M x L n t D b 2 x 1 b W 4 x L D B 9 J n F 1 b 3 Q 7 L C Z x d W 9 0 O 1 N l Y 3 R p b 2 4 x L 1 R h Y m x l M D I z I C h Q Y W d l I D I 1 K S 9 B d X R v U m V t b 3 Z l Z E N v b H V t b n M x L n t J b n Z v a W N l I C g k K S A o Q S k s M X 0 m c X V v d D s s J n F 1 b 3 Q 7 U 2 V j d G l v b j E v V G F i b G U w M j M g K F B h Z 2 U g M j U p L 0 F 1 d G 9 S Z W 1 v d m V k Q 2 9 s d W 1 u c z E u e 0 F t b 3 V u d C B p b i B S Y X R l c y A o J C k g K E I p K i w y f S Z x d W 9 0 O y w m c X V v d D t T Z W N 0 a W 9 u M S 9 U Y W J s Z T A y M y A o U G F n Z S A y N S k v Q X V 0 b 1 J l b W 9 2 Z W R D b 2 x 1 b W 5 z M S 5 7 R F Z B I C g k K S A o P S B B L U I p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I z I C h Q Y W d l I D I 1 K S 9 B d X R v U m V t b 3 Z l Z E N v b H V t b n M x L n t D b 2 x 1 b W 4 x L D B 9 J n F 1 b 3 Q 7 L C Z x d W 9 0 O 1 N l Y 3 R p b 2 4 x L 1 R h Y m x l M D I z I C h Q Y W d l I D I 1 K S 9 B d X R v U m V t b 3 Z l Z E N v b H V t b n M x L n t J b n Z v a W N l I C g k K S A o Q S k s M X 0 m c X V v d D s s J n F 1 b 3 Q 7 U 2 V j d G l v b j E v V G F i b G U w M j M g K F B h Z 2 U g M j U p L 0 F 1 d G 9 S Z W 1 v d m V k Q 2 9 s d W 1 u c z E u e 0 F t b 3 V u d C B p b i B S Y X R l c y A o J C k g K E I p K i w y f S Z x d W 9 0 O y w m c X V v d D t T Z W N 0 a W 9 u M S 9 U Y W J s Z T A y M y A o U G F n Z S A y N S k v Q X V 0 b 1 J l b W 9 2 Z W R D b 2 x 1 b W 5 z M S 5 7 R F Z B I C g k K S A o P S B B L U I p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N S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N S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z m 8 p K L P q k q V 1 J D 8 0 E / + w Q A A A A A C A A A A A A A Q Z g A A A A E A A C A A A A D / a a O N l + 2 8 G P Y b B x / 4 a h 7 C K x V S H j u I d z v b v Y I w K P j P E w A A A A A O g A A A A A I A A C A A A A B o x q + 4 7 t g p U f u m r 5 O G R O e u E R R Z e f E d L U l f r 4 0 A f W w K E 1 A A A A B e g x x S H s 5 d n v i 4 V k O b 1 7 1 k W O P s 5 h l A K M I w M b 2 y E + A T E B Z Q M P L t 4 V e 5 4 j T M j s m D T R A E F C Q D 9 b a U m V O L H / 6 b x h g U Y C g e v Z Q y / t e y H 5 s s Y X 7 + k k A A A A B l v L b I z B g Q p z 9 w q n 2 q + t I e P M p 6 X T k f u a k 4 5 g t g m 4 F p p h 4 + o R 0 y v R B 4 T d u 7 3 u 0 w J S m W i Q o Z V a W 3 h B 9 l S T 0 C k N I I < / D a t a M a s h u p > 
</file>

<file path=customXml/itemProps1.xml><?xml version="1.0" encoding="utf-8"?>
<ds:datastoreItem xmlns:ds="http://schemas.openxmlformats.org/officeDocument/2006/customXml" ds:itemID="{F2EA9770-1AA1-47AD-9B12-460AB71703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2025-04-04T01:20:41Z</dcterms:created>
  <dcterms:modified xsi:type="dcterms:W3CDTF">2025-04-04T17:23:20Z</dcterms:modified>
</cp:coreProperties>
</file>