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Cost of Service - 2025\Draft Rate Order April 15, 2025\"/>
    </mc:Choice>
  </mc:AlternateContent>
  <xr:revisionPtr revIDLastSave="0" documentId="13_ncr:1_{C1519305-1EF3-45E3-B4D7-5EE879F43E51}" xr6:coauthVersionLast="47" xr6:coauthVersionMax="47" xr10:uidLastSave="{00000000-0000-0000-0000-000000000000}"/>
  <bookViews>
    <workbookView xWindow="1275" yWindow="0" windowWidth="22050" windowHeight="15585" xr2:uid="{DAC4C538-FD7B-4762-9DDC-ED72F8938C66}"/>
  </bookViews>
  <sheets>
    <sheet name="Foregone Revenue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K7" i="1" s="1"/>
  <c r="M7" i="1" s="1"/>
  <c r="J10" i="1" l="1"/>
  <c r="L10" i="1" s="1"/>
  <c r="N10" i="1" s="1"/>
  <c r="I10" i="1"/>
  <c r="K10" i="1" s="1"/>
  <c r="M10" i="1" s="1"/>
  <c r="J9" i="1"/>
  <c r="L9" i="1" s="1"/>
  <c r="N9" i="1" s="1"/>
  <c r="I9" i="1"/>
  <c r="K9" i="1" s="1"/>
  <c r="M9" i="1" s="1"/>
  <c r="J8" i="1"/>
  <c r="L8" i="1" s="1"/>
  <c r="N8" i="1" s="1"/>
  <c r="I8" i="1"/>
  <c r="K8" i="1" s="1"/>
  <c r="M8" i="1" s="1"/>
  <c r="J7" i="1"/>
  <c r="L7" i="1" s="1"/>
  <c r="N7" i="1" s="1"/>
  <c r="J6" i="1"/>
  <c r="L6" i="1" s="1"/>
  <c r="N6" i="1" s="1"/>
  <c r="I6" i="1"/>
  <c r="K6" i="1" s="1"/>
  <c r="M6" i="1" s="1"/>
  <c r="J5" i="1"/>
  <c r="L5" i="1" s="1"/>
  <c r="N5" i="1" s="1"/>
  <c r="I5" i="1"/>
  <c r="K5" i="1" s="1"/>
  <c r="M5" i="1" s="1"/>
  <c r="J4" i="1"/>
  <c r="L4" i="1" s="1"/>
  <c r="N4" i="1" s="1"/>
  <c r="I4" i="1"/>
  <c r="K4" i="1" s="1"/>
  <c r="M4" i="1" s="1"/>
</calcChain>
</file>

<file path=xl/sharedStrings.xml><?xml version="1.0" encoding="utf-8"?>
<sst xmlns="http://schemas.openxmlformats.org/spreadsheetml/2006/main" count="26" uniqueCount="18">
  <si>
    <t>Determinants from Approved Load Forecast (per Partial Settlement)</t>
  </si>
  <si>
    <t>Fixed Distribution Charge</t>
  </si>
  <si>
    <t>Variable Distribution Charge</t>
  </si>
  <si>
    <t>Residential</t>
  </si>
  <si>
    <t>GS&lt;50</t>
  </si>
  <si>
    <t>GS&gt;50</t>
  </si>
  <si>
    <t>Embedded Distributor</t>
  </si>
  <si>
    <t>USL</t>
  </si>
  <si>
    <t>Sentinel</t>
  </si>
  <si>
    <t>Street Light</t>
  </si>
  <si>
    <t>Rate Class</t>
  </si>
  <si>
    <t>2025 Approved Customer #'s</t>
  </si>
  <si>
    <t>Interim Rates
January 1, 2025 - April 30, 2025</t>
  </si>
  <si>
    <t>Proposed Rates
Effective May 1, 2025</t>
  </si>
  <si>
    <t>Difference in Rates
January 1, 2025 - April 30, 2025</t>
  </si>
  <si>
    <t>Total Foregone Revenue
January 1, 2025 - April 30, 2025</t>
  </si>
  <si>
    <t>Proposed Rate Riders
May 1, 2025 - December 31, 2025</t>
  </si>
  <si>
    <t>2025 Approved kWh or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</si>
</sst>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3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A71F-2EDC-4929-BF83-29E3C548A957}">
  <dimension ref="B1:N10"/>
  <sheetViews>
    <sheetView showGridLines="0" tabSelected="1" topLeftCell="B1" workbookViewId="0">
      <selection activeCell="K14" sqref="K14"/>
    </sheetView>
  </sheetViews>
  <sheetFormatPr defaultRowHeight="15" x14ac:dyDescent="0.25"/>
  <cols>
    <col min="2" max="2" width="20.85546875" bestFit="1" customWidth="1"/>
    <col min="3" max="4" width="15.28515625" customWidth="1"/>
    <col min="5" max="5" width="15.7109375" customWidth="1"/>
    <col min="6" max="6" width="14.140625" customWidth="1"/>
    <col min="7" max="7" width="11.7109375" customWidth="1"/>
    <col min="8" max="8" width="10.7109375" customWidth="1"/>
    <col min="9" max="9" width="15" customWidth="1"/>
    <col min="10" max="10" width="14.42578125" customWidth="1"/>
    <col min="11" max="11" width="14.28515625" customWidth="1"/>
    <col min="12" max="12" width="15" customWidth="1"/>
    <col min="13" max="13" width="16.28515625" customWidth="1"/>
    <col min="14" max="14" width="17" customWidth="1"/>
  </cols>
  <sheetData>
    <row r="1" spans="2:14" ht="15.75" thickBot="1" x14ac:dyDescent="0.3"/>
    <row r="2" spans="2:14" ht="30.6" customHeight="1" thickBot="1" x14ac:dyDescent="0.3">
      <c r="B2" s="1"/>
      <c r="C2" s="24" t="s">
        <v>0</v>
      </c>
      <c r="D2" s="24"/>
      <c r="E2" s="24" t="s">
        <v>12</v>
      </c>
      <c r="F2" s="24"/>
      <c r="G2" s="24" t="s">
        <v>13</v>
      </c>
      <c r="H2" s="24"/>
      <c r="I2" s="24" t="s">
        <v>14</v>
      </c>
      <c r="J2" s="24"/>
      <c r="K2" s="24" t="s">
        <v>15</v>
      </c>
      <c r="L2" s="24"/>
      <c r="M2" s="24" t="s">
        <v>16</v>
      </c>
      <c r="N2" s="24"/>
    </row>
    <row r="3" spans="2:14" ht="45.75" thickBot="1" x14ac:dyDescent="0.3">
      <c r="B3" s="23" t="s">
        <v>10</v>
      </c>
      <c r="C3" s="23" t="s">
        <v>11</v>
      </c>
      <c r="D3" s="23" t="s">
        <v>17</v>
      </c>
      <c r="E3" s="23" t="s">
        <v>1</v>
      </c>
      <c r="F3" s="23" t="s">
        <v>2</v>
      </c>
      <c r="G3" s="23" t="s">
        <v>1</v>
      </c>
      <c r="H3" s="23" t="s">
        <v>2</v>
      </c>
      <c r="I3" s="23" t="s">
        <v>1</v>
      </c>
      <c r="J3" s="23" t="s">
        <v>2</v>
      </c>
      <c r="K3" s="23" t="s">
        <v>1</v>
      </c>
      <c r="L3" s="23" t="s">
        <v>2</v>
      </c>
      <c r="M3" s="23" t="s">
        <v>1</v>
      </c>
      <c r="N3" s="23" t="s">
        <v>2</v>
      </c>
    </row>
    <row r="4" spans="2:14" x14ac:dyDescent="0.25">
      <c r="B4" s="2" t="s">
        <v>3</v>
      </c>
      <c r="C4" s="3">
        <v>29392</v>
      </c>
      <c r="D4" s="3">
        <v>280949153</v>
      </c>
      <c r="E4" s="4">
        <v>31.1</v>
      </c>
      <c r="F4" s="5">
        <v>0</v>
      </c>
      <c r="G4" s="4">
        <v>33.950000000000003</v>
      </c>
      <c r="H4" s="5">
        <v>0</v>
      </c>
      <c r="I4" s="6">
        <f t="shared" ref="I4:J10" si="0">G4-E4</f>
        <v>2.8500000000000014</v>
      </c>
      <c r="J4" s="7">
        <f t="shared" si="0"/>
        <v>0</v>
      </c>
      <c r="K4" s="8">
        <f t="shared" ref="K4:K10" si="1">C4*I4*4</f>
        <v>335068.80000000016</v>
      </c>
      <c r="L4" s="8">
        <f t="shared" ref="L4:L10" si="2">D4*J4*4/12</f>
        <v>0</v>
      </c>
      <c r="M4" s="4">
        <f t="shared" ref="M4:M10" si="3">K4/C4/8</f>
        <v>1.4250000000000007</v>
      </c>
      <c r="N4" s="5">
        <f t="shared" ref="N4:N10" si="4">L4/(D4*8/12)</f>
        <v>0</v>
      </c>
    </row>
    <row r="5" spans="2:14" x14ac:dyDescent="0.25">
      <c r="B5" s="9" t="s">
        <v>4</v>
      </c>
      <c r="C5" s="10">
        <v>2122</v>
      </c>
      <c r="D5" s="10">
        <v>70095830</v>
      </c>
      <c r="E5" s="11">
        <v>41.91</v>
      </c>
      <c r="F5" s="12">
        <v>1.44E-2</v>
      </c>
      <c r="G5" s="11">
        <v>41.82</v>
      </c>
      <c r="H5" s="12">
        <v>1.6299999999999999E-2</v>
      </c>
      <c r="I5" s="13">
        <f t="shared" si="0"/>
        <v>-8.9999999999996305E-2</v>
      </c>
      <c r="J5" s="14">
        <f t="shared" si="0"/>
        <v>1.8999999999999989E-3</v>
      </c>
      <c r="K5" s="15">
        <f t="shared" si="1"/>
        <v>-763.9199999999687</v>
      </c>
      <c r="L5" s="15">
        <f t="shared" si="2"/>
        <v>44394.025666666646</v>
      </c>
      <c r="M5" s="11">
        <f t="shared" si="3"/>
        <v>-4.4999999999998153E-2</v>
      </c>
      <c r="N5" s="12">
        <f t="shared" si="4"/>
        <v>9.4999999999999956E-4</v>
      </c>
    </row>
    <row r="6" spans="2:14" x14ac:dyDescent="0.25">
      <c r="B6" s="9" t="s">
        <v>5</v>
      </c>
      <c r="C6" s="10">
        <v>240</v>
      </c>
      <c r="D6" s="10">
        <v>707026</v>
      </c>
      <c r="E6" s="11">
        <v>274.38</v>
      </c>
      <c r="F6" s="12">
        <v>2.6533000000000002</v>
      </c>
      <c r="G6" s="11">
        <v>259.02999999999997</v>
      </c>
      <c r="H6" s="12">
        <v>2.5108000000000001</v>
      </c>
      <c r="I6" s="13">
        <f t="shared" si="0"/>
        <v>-15.350000000000023</v>
      </c>
      <c r="J6" s="14">
        <f t="shared" si="0"/>
        <v>-0.14250000000000007</v>
      </c>
      <c r="K6" s="15">
        <f t="shared" si="1"/>
        <v>-14736.000000000022</v>
      </c>
      <c r="L6" s="15">
        <f t="shared" si="2"/>
        <v>-33583.735000000015</v>
      </c>
      <c r="M6" s="11">
        <f t="shared" si="3"/>
        <v>-7.6750000000000114</v>
      </c>
      <c r="N6" s="12">
        <f t="shared" si="4"/>
        <v>-7.1250000000000036E-2</v>
      </c>
    </row>
    <row r="7" spans="2:14" x14ac:dyDescent="0.25">
      <c r="B7" s="9" t="s">
        <v>6</v>
      </c>
      <c r="C7" s="10">
        <v>4</v>
      </c>
      <c r="D7" s="10">
        <v>94898</v>
      </c>
      <c r="E7" s="11">
        <v>648.54999999999995</v>
      </c>
      <c r="F7" s="12">
        <v>1.4358</v>
      </c>
      <c r="G7" s="11">
        <v>543</v>
      </c>
      <c r="H7" s="12">
        <v>1.2020999999999999</v>
      </c>
      <c r="I7" s="13">
        <f>G7-E7</f>
        <v>-105.54999999999995</v>
      </c>
      <c r="J7" s="14">
        <f t="shared" si="0"/>
        <v>-0.23370000000000002</v>
      </c>
      <c r="K7" s="15">
        <f>C7*I7*4</f>
        <v>-1688.7999999999993</v>
      </c>
      <c r="L7" s="15">
        <f t="shared" si="2"/>
        <v>-7392.5542000000014</v>
      </c>
      <c r="M7" s="11">
        <f>K7/C7/8</f>
        <v>-52.774999999999977</v>
      </c>
      <c r="N7" s="12">
        <f t="shared" si="4"/>
        <v>-0.11685000000000002</v>
      </c>
    </row>
    <row r="8" spans="2:14" x14ac:dyDescent="0.25">
      <c r="B8" s="9" t="s">
        <v>7</v>
      </c>
      <c r="C8" s="10">
        <v>124</v>
      </c>
      <c r="D8" s="10">
        <v>1394244</v>
      </c>
      <c r="E8" s="11">
        <v>10.4</v>
      </c>
      <c r="F8" s="12">
        <v>3.2399999999999998E-2</v>
      </c>
      <c r="G8" s="11">
        <v>9.48</v>
      </c>
      <c r="H8" s="12">
        <v>2.9499999999999998E-2</v>
      </c>
      <c r="I8" s="13">
        <f t="shared" si="0"/>
        <v>-0.91999999999999993</v>
      </c>
      <c r="J8" s="14">
        <f t="shared" si="0"/>
        <v>-2.8999999999999998E-3</v>
      </c>
      <c r="K8" s="15">
        <f t="shared" si="1"/>
        <v>-456.31999999999994</v>
      </c>
      <c r="L8" s="15">
        <f t="shared" si="2"/>
        <v>-1347.7692</v>
      </c>
      <c r="M8" s="11">
        <f t="shared" si="3"/>
        <v>-0.45999999999999991</v>
      </c>
      <c r="N8" s="12">
        <f t="shared" si="4"/>
        <v>-1.4499999999999999E-3</v>
      </c>
    </row>
    <row r="9" spans="2:14" x14ac:dyDescent="0.25">
      <c r="B9" s="9" t="s">
        <v>8</v>
      </c>
      <c r="C9" s="10">
        <v>218</v>
      </c>
      <c r="D9" s="10">
        <v>724</v>
      </c>
      <c r="E9" s="11">
        <v>3.69</v>
      </c>
      <c r="F9" s="12">
        <v>10.585800000000001</v>
      </c>
      <c r="G9" s="11">
        <v>5.85</v>
      </c>
      <c r="H9" s="12">
        <v>16.808</v>
      </c>
      <c r="I9" s="13">
        <f t="shared" si="0"/>
        <v>2.1599999999999997</v>
      </c>
      <c r="J9" s="14">
        <f t="shared" si="0"/>
        <v>6.2221999999999991</v>
      </c>
      <c r="K9" s="15">
        <f t="shared" si="1"/>
        <v>1883.5199999999998</v>
      </c>
      <c r="L9" s="15">
        <f t="shared" si="2"/>
        <v>1501.6242666666665</v>
      </c>
      <c r="M9" s="11">
        <f t="shared" si="3"/>
        <v>1.0799999999999998</v>
      </c>
      <c r="N9" s="12">
        <f t="shared" si="4"/>
        <v>3.1110999999999995</v>
      </c>
    </row>
    <row r="10" spans="2:14" ht="15.75" thickBot="1" x14ac:dyDescent="0.3">
      <c r="B10" s="16" t="s">
        <v>9</v>
      </c>
      <c r="C10" s="17">
        <v>2821</v>
      </c>
      <c r="D10" s="17">
        <v>7354</v>
      </c>
      <c r="E10" s="18">
        <v>3.86</v>
      </c>
      <c r="F10" s="19">
        <v>10.454599999999999</v>
      </c>
      <c r="G10" s="18">
        <v>4.6500000000000004</v>
      </c>
      <c r="H10" s="19">
        <v>12.5717</v>
      </c>
      <c r="I10" s="20">
        <f t="shared" si="0"/>
        <v>0.79000000000000048</v>
      </c>
      <c r="J10" s="21">
        <f t="shared" si="0"/>
        <v>2.1171000000000006</v>
      </c>
      <c r="K10" s="22">
        <f t="shared" si="1"/>
        <v>8914.360000000006</v>
      </c>
      <c r="L10" s="22">
        <f t="shared" si="2"/>
        <v>5189.7178000000013</v>
      </c>
      <c r="M10" s="18">
        <f t="shared" si="3"/>
        <v>0.3950000000000003</v>
      </c>
      <c r="N10" s="19">
        <f t="shared" si="4"/>
        <v>1.0585500000000001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Ahmad Shah</cp:lastModifiedBy>
  <dcterms:created xsi:type="dcterms:W3CDTF">2018-08-24T13:13:13Z</dcterms:created>
  <dcterms:modified xsi:type="dcterms:W3CDTF">2025-04-15T17:21:10Z</dcterms:modified>
</cp:coreProperties>
</file>