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dB\.syncclient\1730730958531\tedbeingessner@hydroottawa.com\1Z7qpVkSH3_vg9K0nT4g4VooR1c209TTY\"/>
    </mc:Choice>
  </mc:AlternateContent>
  <xr:revisionPtr revIDLastSave="0" documentId="13_ncr:1_{9B814497-6D98-407A-A267-90BAB48720D8}" xr6:coauthVersionLast="47" xr6:coauthVersionMax="47" xr10:uidLastSave="{00000000-0000-0000-0000-000000000000}"/>
  <bookViews>
    <workbookView xWindow="13995" yWindow="-16395" windowWidth="29040" windowHeight="15990" xr2:uid="{4A8A12AC-B9D3-4B72-955A-378CC043BCAA}"/>
  </bookViews>
  <sheets>
    <sheet name="App.2-AB_Capital Expenditures"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1" l="1"/>
  <c r="M24" i="1"/>
  <c r="J24" i="1"/>
  <c r="G24" i="1"/>
  <c r="D24" i="1"/>
  <c r="P22" i="1"/>
  <c r="M22" i="1"/>
  <c r="J22" i="1"/>
  <c r="G22" i="1"/>
  <c r="D22" i="1"/>
  <c r="U21" i="1"/>
  <c r="U23" i="1" s="1"/>
  <c r="T21" i="1"/>
  <c r="T23" i="1" s="1"/>
  <c r="S21" i="1"/>
  <c r="S23" i="1" s="1"/>
  <c r="R21" i="1"/>
  <c r="R23" i="1" s="1"/>
  <c r="Q21" i="1"/>
  <c r="Q23" i="1" s="1"/>
  <c r="O21" i="1"/>
  <c r="O23" i="1" s="1"/>
  <c r="N21" i="1"/>
  <c r="N23" i="1" s="1"/>
  <c r="L21" i="1"/>
  <c r="L23" i="1" s="1"/>
  <c r="K21" i="1"/>
  <c r="K23" i="1" s="1"/>
  <c r="I21" i="1"/>
  <c r="I23" i="1" s="1"/>
  <c r="J23" i="1" s="1"/>
  <c r="H21" i="1"/>
  <c r="H23" i="1" s="1"/>
  <c r="F21" i="1"/>
  <c r="F23" i="1" s="1"/>
  <c r="E21" i="1"/>
  <c r="E23" i="1" s="1"/>
  <c r="C21" i="1"/>
  <c r="C23" i="1" s="1"/>
  <c r="B21" i="1"/>
  <c r="B23" i="1" s="1"/>
  <c r="P20" i="1"/>
  <c r="M20" i="1"/>
  <c r="J20" i="1"/>
  <c r="G20" i="1"/>
  <c r="D20" i="1"/>
  <c r="P19" i="1"/>
  <c r="M19" i="1"/>
  <c r="J19" i="1"/>
  <c r="G19" i="1"/>
  <c r="D19" i="1"/>
  <c r="P18" i="1"/>
  <c r="M18" i="1"/>
  <c r="J18" i="1"/>
  <c r="G18" i="1"/>
  <c r="D18" i="1"/>
  <c r="P17" i="1"/>
  <c r="M17" i="1"/>
  <c r="J17" i="1"/>
  <c r="G17" i="1"/>
  <c r="D17" i="1"/>
  <c r="Q14" i="1"/>
  <c r="R14" i="1" s="1"/>
  <c r="S14" i="1" s="1"/>
  <c r="T14" i="1" s="1"/>
  <c r="U14" i="1" s="1"/>
  <c r="N14" i="1"/>
  <c r="K14" i="1"/>
  <c r="H14" i="1" s="1"/>
  <c r="D23" i="1" l="1"/>
  <c r="G23" i="1"/>
  <c r="E14" i="1"/>
  <c r="U26" i="1"/>
  <c r="M23" i="1"/>
  <c r="P23" i="1"/>
  <c r="M21" i="1"/>
  <c r="D21" i="1"/>
  <c r="P21" i="1"/>
  <c r="G21" i="1"/>
  <c r="J21" i="1"/>
  <c r="B14" i="1" l="1"/>
  <c r="O26" i="1" s="1"/>
  <c r="R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7" authorId="0" shapeId="0" xr:uid="{2BC5CE88-C377-43CF-A14B-1054CCD74AA2}">
      <text>
        <r>
          <rPr>
            <sz val="10"/>
            <color rgb="FF000000"/>
            <rFont val="Calibri"/>
            <family val="2"/>
            <scheme val="minor"/>
          </rPr>
          <t>Remove this row before filing
	-Angela Collier</t>
        </r>
      </text>
    </comment>
  </commentList>
</comments>
</file>

<file path=xl/sharedStrings.xml><?xml version="1.0" encoding="utf-8"?>
<sst xmlns="http://schemas.openxmlformats.org/spreadsheetml/2006/main" count="59" uniqueCount="39">
  <si>
    <t>File Number:</t>
  </si>
  <si>
    <t>Exhibit:</t>
  </si>
  <si>
    <t>Tab:</t>
  </si>
  <si>
    <t>Schedule:</t>
  </si>
  <si>
    <t>Attachment</t>
  </si>
  <si>
    <t>B</t>
  </si>
  <si>
    <t>Date:</t>
  </si>
  <si>
    <t>Capital Expnditures = In Service Additions</t>
  </si>
  <si>
    <t>No</t>
  </si>
  <si>
    <t>Appendix 2-AB</t>
  </si>
  <si>
    <t>Table 2 - Capital Expenditure Summary from Chapter 5 Consolidated
Distribution System Plan Filing Requirements</t>
  </si>
  <si>
    <t>First year of Forecast Period:</t>
  </si>
  <si>
    <t>CATEGORY</t>
  </si>
  <si>
    <r>
      <rPr>
        <b/>
        <sz val="10"/>
        <color theme="1"/>
        <rFont val="Arial"/>
        <family val="2"/>
      </rPr>
      <t xml:space="preserve">Historical Period </t>
    </r>
    <r>
      <rPr>
        <sz val="10"/>
        <color theme="1"/>
        <rFont val="Arial"/>
        <family val="2"/>
      </rPr>
      <t>(previous plan1 &amp; actual)</t>
    </r>
  </si>
  <si>
    <r>
      <rPr>
        <b/>
        <sz val="10"/>
        <color theme="1"/>
        <rFont val="Arial"/>
        <family val="2"/>
      </rPr>
      <t xml:space="preserve">Test Years Forecast Period </t>
    </r>
    <r>
      <rPr>
        <sz val="10"/>
        <color theme="1"/>
        <rFont val="Arial"/>
        <family val="2"/>
      </rPr>
      <t>(planned)</t>
    </r>
  </si>
  <si>
    <t>Plan</t>
  </si>
  <si>
    <t>Actual</t>
  </si>
  <si>
    <t>Var</t>
  </si>
  <si>
    <t>Bridge</t>
  </si>
  <si>
    <t>$ '000</t>
  </si>
  <si>
    <t>%</t>
  </si>
  <si>
    <t>System Access</t>
  </si>
  <si>
    <t>System Renewal</t>
  </si>
  <si>
    <t>System Service</t>
  </si>
  <si>
    <t>General Plant</t>
  </si>
  <si>
    <t>TOTAL EXPENDITURE</t>
  </si>
  <si>
    <t>Capital Contributions</t>
  </si>
  <si>
    <t>NET CAPITAL EXPENDITURES</t>
  </si>
  <si>
    <t>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</si>
  <si>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</si>
  <si>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</si>
  <si>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</si>
  <si>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</si>
  <si>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</si>
  <si>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</si>
  <si>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</si>
  <si>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</si>
  <si>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ORIGINAL</t>
  </si>
  <si>
    <t>EB-2024-0115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</si>
</sst>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
    <numFmt numFmtId="165" formatCode="0.0%"/>
    <numFmt numFmtId="166" formatCode="_-&quot;$&quot;* #,##0_-;\-&quot;$&quot;* #,##0_-;_-&quot;$&quot;* &quot;-&quot;_-;_-@"/>
  </numFmts>
  <fonts count="16" x14ac:knownFonts="1">
    <font>
      <sz val="10"/>
      <color rgb="FF000000"/>
      <name val="Calibri"/>
      <family val="2"/>
      <scheme val="minor"/>
    </font>
    <font>
      <b/>
      <sz val="10"/>
      <color theme="1"/>
      <name val="Arial"/>
      <family val="2"/>
    </font>
    <font>
      <sz val="8"/>
      <color theme="1"/>
      <name val="Arial"/>
      <family val="2"/>
    </font>
    <font>
      <sz val="10"/>
      <color theme="1"/>
      <name val="Arial"/>
      <family val="2"/>
    </font>
    <font>
      <sz val="10"/>
      <color theme="1"/>
      <name val="Calibri"/>
      <family val="2"/>
      <scheme val="minor"/>
    </font>
    <font>
      <b/>
      <sz val="14"/>
      <color theme="1"/>
      <name val="Arial"/>
      <family val="2"/>
    </font>
    <font>
      <b/>
      <i/>
      <sz val="12"/>
      <color rgb="FF0070C0"/>
      <name val="Calibri"/>
      <family val="2"/>
    </font>
    <font>
      <sz val="10"/>
      <name val="Arial"/>
      <family val="2"/>
    </font>
    <font>
      <b/>
      <sz val="9"/>
      <color theme="1"/>
      <name val="Arial"/>
      <family val="2"/>
    </font>
    <font>
      <i/>
      <sz val="10"/>
      <color theme="1"/>
      <name val="Arial"/>
      <family val="2"/>
    </font>
    <font>
      <b/>
      <sz val="12"/>
      <color theme="1"/>
      <name val="Arial"/>
      <family val="2"/>
    </font>
    <font>
      <sz val="10"/>
      <color theme="0"/>
      <name val="Arial"/>
      <family val="2"/>
    </font>
    <font>
      <sz val="10"/>
      <color rgb="FF000000"/>
      <name val="Arial"/>
      <family val="2"/>
    </font>
    <font>
      <b/>
      <sz val="11"/>
      <color theme="1"/>
      <name val="Calibri"/>
      <family val="2"/>
    </font>
    <font>
      <b/>
      <sz val="14"/>
      <color theme="1"/>
      <name val="Calibri"/>
      <family val="2"/>
    </font>
    <font>
      <sz val="10"/>
      <color rgb="FF548DD4"/>
      <name val="Arial"/>
      <family val="2"/>
    </font>
  </fonts>
  <fills count="5">
    <fill>
      <patternFill patternType="none"/>
    </fill>
    <fill>
      <patternFill patternType="gray125"/>
    </fill>
    <fill>
      <patternFill patternType="solid">
        <fgColor rgb="FFEAF1DD"/>
        <bgColor rgb="FFEAF1DD"/>
      </patternFill>
    </fill>
    <fill>
      <patternFill patternType="solid">
        <fgColor rgb="FFDBE5F1"/>
        <bgColor rgb="FFDBE5F1"/>
      </patternFill>
    </fill>
    <fill>
      <patternFill patternType="solid">
        <fgColor theme="0"/>
        <bgColor theme="0"/>
      </patternFill>
    </fill>
  </fills>
  <borders count="36">
    <border>
      <left/>
      <right/>
      <top/>
      <bottom/>
      <diagonal/>
    </border>
    <border>
      <left/>
      <right/>
      <top/>
      <bottom style="thin">
        <color theme="0"/>
      </bottom>
      <diagonal/>
    </border>
    <border>
      <left style="thin">
        <color rgb="FF000000"/>
      </left>
      <right style="thin">
        <color rgb="FF000000"/>
      </right>
      <top style="thin">
        <color rgb="FF000000"/>
      </top>
      <bottom style="thin">
        <color rgb="FF000000"/>
      </bottom>
      <diagonal/>
    </border>
    <border>
      <left style="thick">
        <color rgb="FF000000"/>
      </left>
      <right style="medium">
        <color rgb="FF000000"/>
      </right>
      <top style="thick">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right style="thick">
        <color rgb="FF000000"/>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thick">
        <color rgb="FF000000"/>
      </bottom>
      <diagonal/>
    </border>
    <border>
      <left/>
      <right style="thick">
        <color rgb="FF000000"/>
      </right>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0">
    <xf numFmtId="0" fontId="0" fillId="0" borderId="0" xfId="0"/>
    <xf numFmtId="0" fontId="1" fillId="0" borderId="0" xfId="0" applyFont="1"/>
    <xf numFmtId="0" fontId="2" fillId="0" borderId="0" xfId="0" applyFont="1" applyAlignment="1">
      <alignment horizontal="right" vertical="top"/>
    </xf>
    <xf numFmtId="0" fontId="2" fillId="2" borderId="1" xfId="0" applyFont="1" applyFill="1" applyBorder="1" applyAlignment="1">
      <alignment horizontal="right" vertical="top"/>
    </xf>
    <xf numFmtId="0" fontId="2" fillId="2" borderId="0" xfId="0" applyFont="1" applyFill="1" applyAlignment="1">
      <alignment horizontal="right" vertical="top"/>
    </xf>
    <xf numFmtId="0" fontId="3" fillId="0" borderId="0" xfId="0" applyFont="1"/>
    <xf numFmtId="0" fontId="1" fillId="3" borderId="2" xfId="0" applyFont="1" applyFill="1" applyBorder="1" applyAlignment="1">
      <alignment horizontal="center"/>
    </xf>
    <xf numFmtId="0" fontId="4" fillId="0" borderId="0" xfId="0" applyFont="1"/>
    <xf numFmtId="0" fontId="5" fillId="0" borderId="0" xfId="0" applyFont="1" applyAlignment="1">
      <alignment horizontal="center" vertical="top"/>
    </xf>
    <xf numFmtId="0" fontId="5" fillId="0" borderId="0" xfId="0" applyFont="1" applyAlignment="1">
      <alignment horizontal="center" vertical="center" wrapText="1"/>
    </xf>
    <xf numFmtId="0" fontId="1" fillId="0" borderId="0" xfId="0" applyFont="1" applyAlignment="1">
      <alignment horizontal="right" vertical="center"/>
    </xf>
    <xf numFmtId="0" fontId="6" fillId="0" borderId="0" xfId="0" applyFont="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10" fillId="0" borderId="16" xfId="0" applyFont="1" applyBorder="1" applyAlignment="1">
      <alignment horizontal="right" vertical="center" wrapText="1"/>
    </xf>
    <xf numFmtId="164" fontId="3" fillId="2" borderId="12" xfId="0" applyNumberFormat="1" applyFont="1" applyFill="1" applyBorder="1" applyAlignment="1">
      <alignment horizontal="center" vertical="center" wrapText="1"/>
    </xf>
    <xf numFmtId="165" fontId="3" fillId="0" borderId="12" xfId="0" applyNumberFormat="1" applyFont="1" applyBorder="1" applyAlignment="1">
      <alignment horizontal="center" vertical="center" wrapText="1"/>
    </xf>
    <xf numFmtId="164" fontId="3" fillId="2" borderId="14" xfId="0" applyNumberFormat="1"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64" fontId="3" fillId="0" borderId="20"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4" fontId="3" fillId="0" borderId="21" xfId="0" applyNumberFormat="1" applyFont="1" applyBorder="1" applyAlignment="1">
      <alignment horizontal="center" vertical="center" wrapText="1"/>
    </xf>
    <xf numFmtId="164" fontId="3" fillId="0" borderId="22" xfId="0" applyNumberFormat="1" applyFont="1" applyBorder="1" applyAlignment="1">
      <alignment horizontal="center" vertical="center" wrapText="1"/>
    </xf>
    <xf numFmtId="164" fontId="3" fillId="2" borderId="17" xfId="0" applyNumberFormat="1" applyFont="1" applyFill="1" applyBorder="1" applyAlignment="1">
      <alignment horizontal="center" vertical="center" wrapText="1"/>
    </xf>
    <xf numFmtId="165" fontId="3" fillId="0" borderId="14" xfId="0" applyNumberFormat="1" applyFont="1" applyBorder="1" applyAlignment="1">
      <alignment horizontal="center" vertical="center" wrapText="1"/>
    </xf>
    <xf numFmtId="165" fontId="3" fillId="0" borderId="15" xfId="0" applyNumberFormat="1" applyFont="1" applyBorder="1" applyAlignment="1">
      <alignment horizontal="center" vertical="center" wrapText="1"/>
    </xf>
    <xf numFmtId="0" fontId="10" fillId="0" borderId="23" xfId="0" applyFont="1" applyBorder="1" applyAlignment="1">
      <alignment horizontal="right" vertical="center" wrapText="1"/>
    </xf>
    <xf numFmtId="166" fontId="3" fillId="2" borderId="24" xfId="0" applyNumberFormat="1" applyFont="1" applyFill="1" applyBorder="1" applyAlignment="1">
      <alignment horizontal="center" vertical="center" wrapText="1"/>
    </xf>
    <xf numFmtId="166" fontId="3" fillId="4" borderId="24" xfId="0" applyNumberFormat="1" applyFont="1" applyFill="1" applyBorder="1" applyAlignment="1">
      <alignment horizontal="center" vertical="center" wrapText="1"/>
    </xf>
    <xf numFmtId="165" fontId="3" fillId="0" borderId="25" xfId="0" applyNumberFormat="1" applyFont="1" applyBorder="1" applyAlignment="1">
      <alignment horizontal="center" vertical="center" wrapText="1"/>
    </xf>
    <xf numFmtId="166" fontId="3" fillId="2" borderId="25" xfId="0" applyNumberFormat="1" applyFont="1" applyFill="1" applyBorder="1" applyAlignment="1">
      <alignment horizontal="center" vertical="center" wrapText="1"/>
    </xf>
    <xf numFmtId="166" fontId="3" fillId="2" borderId="26" xfId="0" applyNumberFormat="1" applyFont="1" applyFill="1" applyBorder="1" applyAlignment="1">
      <alignment horizontal="center" vertical="center" wrapText="1"/>
    </xf>
    <xf numFmtId="0" fontId="11" fillId="4" borderId="0" xfId="0" applyFont="1" applyFill="1"/>
    <xf numFmtId="10" fontId="3" fillId="0" borderId="0" xfId="0" applyNumberFormat="1" applyFont="1"/>
    <xf numFmtId="0" fontId="12" fillId="4" borderId="0" xfId="0" applyFont="1" applyFill="1"/>
    <xf numFmtId="0" fontId="3" fillId="0" borderId="0" xfId="0" applyFont="1" applyAlignment="1">
      <alignment horizontal="left" vertical="center"/>
    </xf>
    <xf numFmtId="0" fontId="13" fillId="0" borderId="27" xfId="0" applyFont="1" applyBorder="1"/>
    <xf numFmtId="0" fontId="7" fillId="0" borderId="28" xfId="0" applyFont="1" applyBorder="1"/>
    <xf numFmtId="0" fontId="7" fillId="0" borderId="29" xfId="0" applyFont="1" applyBorder="1"/>
    <xf numFmtId="0" fontId="15" fillId="2" borderId="30" xfId="0" applyFont="1" applyFill="1" applyBorder="1" applyAlignment="1">
      <alignment horizontal="left" vertical="top"/>
    </xf>
    <xf numFmtId="0" fontId="7" fillId="0" borderId="31" xfId="0" applyFont="1" applyBorder="1"/>
    <xf numFmtId="0" fontId="7" fillId="0" borderId="32" xfId="0" applyFont="1" applyBorder="1"/>
    <xf numFmtId="0" fontId="7" fillId="0" borderId="33" xfId="0" applyFont="1" applyBorder="1"/>
    <xf numFmtId="0" fontId="7" fillId="0" borderId="34" xfId="0" applyFont="1" applyBorder="1"/>
    <xf numFmtId="0" fontId="7" fillId="0" borderId="35" xfId="0" applyFont="1" applyBorder="1"/>
    <xf numFmtId="0" fontId="9" fillId="0" borderId="4" xfId="0" applyFont="1" applyBorder="1" applyAlignment="1">
      <alignment horizontal="center" vertical="center" wrapText="1"/>
    </xf>
    <xf numFmtId="0" fontId="7" fillId="0" borderId="5" xfId="0" applyFont="1" applyBorder="1"/>
    <xf numFmtId="0" fontId="7" fillId="0" borderId="18" xfId="0" applyFont="1" applyBorder="1"/>
    <xf numFmtId="0" fontId="13" fillId="0" borderId="0" xfId="0" applyFont="1" applyAlignment="1">
      <alignment horizontal="left"/>
    </xf>
    <xf numFmtId="0" fontId="0" fillId="0" borderId="0" xfId="0"/>
    <xf numFmtId="0" fontId="3" fillId="0" borderId="0" xfId="0" applyFont="1" applyAlignment="1">
      <alignment horizontal="left" vertical="top" wrapText="1"/>
    </xf>
    <xf numFmtId="0" fontId="3" fillId="0" borderId="0" xfId="0" applyFont="1" applyAlignment="1">
      <alignment horizontal="left" vertical="center"/>
    </xf>
    <xf numFmtId="0" fontId="14" fillId="0" borderId="27" xfId="0" applyFont="1" applyBorder="1"/>
    <xf numFmtId="0" fontId="8" fillId="0" borderId="13" xfId="0" applyFont="1" applyBorder="1" applyAlignment="1">
      <alignment horizontal="center" vertical="center" wrapText="1"/>
    </xf>
    <xf numFmtId="0" fontId="7" fillId="0" borderId="15" xfId="0" applyFont="1" applyBorder="1"/>
    <xf numFmtId="0" fontId="7" fillId="0" borderId="17" xfId="0" applyFont="1" applyBorder="1"/>
    <xf numFmtId="0" fontId="5" fillId="0" borderId="0" xfId="0" applyFont="1" applyAlignment="1">
      <alignment horizontal="center" vertical="top"/>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7" fillId="0" borderId="9" xfId="0" applyFont="1" applyBorder="1"/>
    <xf numFmtId="0" fontId="7" fillId="0" borderId="16" xfId="0" applyFont="1" applyBorder="1"/>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7" fillId="0" borderId="7" xfId="0" applyFont="1" applyBorder="1"/>
    <xf numFmtId="0" fontId="7" fillId="0" borderId="8" xfId="0" applyFont="1" applyBorder="1"/>
    <xf numFmtId="0" fontId="1" fillId="0" borderId="10" xfId="0" applyFont="1" applyBorder="1" applyAlignment="1">
      <alignment horizontal="center" vertical="center" wrapText="1"/>
    </xf>
    <xf numFmtId="0" fontId="7" fillId="0" borderId="11" xfId="0" applyFont="1" applyBorder="1"/>
    <xf numFmtId="0" fontId="7"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aynet/Downloads/Updated_2025_Filing_Requirements_Chapter2_Appendices_1.0_%20Final%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G SQI"/>
      <sheetName val="App.2-IA_Load_Forecast_Instrct"/>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H_Other_Rev"/>
      <sheetName val="App.2-IB_Load_Forecast_Analysis"/>
      <sheetName val="2.1.4_ServiceQuality"/>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2)"/>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404E-CF0B-48B4-8980-F1D54AA1FE47}">
  <sheetPr>
    <tabColor rgb="FF00B0F0"/>
  </sheetPr>
  <dimension ref="A1:AG999"/>
  <sheetViews>
    <sheetView showGridLines="0" tabSelected="1" workbookViewId="0"/>
  </sheetViews>
  <sheetFormatPr defaultColWidth="12.5546875" defaultRowHeight="15" customHeight="1" x14ac:dyDescent="0.3"/>
  <cols>
    <col min="1" max="1" width="28.44140625" customWidth="1"/>
    <col min="2" max="2" width="9.44140625" customWidth="1"/>
    <col min="3" max="3" width="11.33203125" customWidth="1"/>
    <col min="4" max="5" width="9.44140625" customWidth="1"/>
    <col min="6" max="6" width="11.33203125" customWidth="1"/>
    <col min="7" max="8" width="9.44140625" customWidth="1"/>
    <col min="9" max="9" width="11.33203125" customWidth="1"/>
    <col min="10" max="11" width="9.44140625" customWidth="1"/>
    <col min="12" max="12" width="11.33203125" customWidth="1"/>
    <col min="13" max="14" width="9.44140625" customWidth="1"/>
    <col min="15" max="15" width="11.33203125" customWidth="1"/>
    <col min="16" max="16" width="9.44140625" customWidth="1"/>
    <col min="17" max="21" width="12.5546875" customWidth="1"/>
    <col min="22" max="23" width="9.44140625" customWidth="1"/>
    <col min="24" max="24" width="11.33203125" customWidth="1"/>
    <col min="25" max="28" width="9.44140625" customWidth="1"/>
    <col min="29" max="29" width="10" customWidth="1"/>
    <col min="30" max="31" width="9.44140625" customWidth="1"/>
    <col min="32" max="32" width="10.44140625" customWidth="1"/>
    <col min="33" max="33" width="9.44140625" customWidth="1"/>
  </cols>
  <sheetData>
    <row r="1" spans="1:33" ht="12.75" customHeight="1" x14ac:dyDescent="0.3">
      <c r="S1" s="1" t="s">
        <v>0</v>
      </c>
      <c r="U1" s="2" t="s">
        <v>38</v>
      </c>
      <c r="AE1" s="1"/>
    </row>
    <row r="2" spans="1:33" ht="12.75" customHeight="1" x14ac:dyDescent="0.3">
      <c r="S2" s="1" t="s">
        <v>1</v>
      </c>
      <c r="U2" s="3">
        <v>2</v>
      </c>
      <c r="AE2" s="1"/>
    </row>
    <row r="3" spans="1:33" ht="12.75" customHeight="1" x14ac:dyDescent="0.3">
      <c r="S3" s="1" t="s">
        <v>2</v>
      </c>
      <c r="U3" s="3">
        <v>5</v>
      </c>
      <c r="AE3" s="1"/>
    </row>
    <row r="4" spans="1:33" ht="12.75" customHeight="1" x14ac:dyDescent="0.3">
      <c r="S4" s="1" t="s">
        <v>3</v>
      </c>
      <c r="U4" s="3">
        <v>5</v>
      </c>
      <c r="AE4" s="1"/>
    </row>
    <row r="5" spans="1:33" ht="12.75" customHeight="1" x14ac:dyDescent="0.3">
      <c r="S5" s="1" t="s">
        <v>4</v>
      </c>
      <c r="U5" s="4" t="s">
        <v>5</v>
      </c>
      <c r="AE5" s="1"/>
    </row>
    <row r="6" spans="1:33" ht="12.75" customHeight="1" x14ac:dyDescent="0.3">
      <c r="S6" s="1"/>
      <c r="U6" s="2"/>
      <c r="AE6" s="1"/>
    </row>
    <row r="7" spans="1:33" ht="12.75" customHeight="1" x14ac:dyDescent="0.3">
      <c r="S7" s="1" t="s">
        <v>6</v>
      </c>
      <c r="U7" s="4" t="s">
        <v>37</v>
      </c>
      <c r="AE7" s="1"/>
    </row>
    <row r="8" spans="1:33" ht="12.75" customHeight="1" x14ac:dyDescent="0.3">
      <c r="B8" s="5"/>
      <c r="Q8" s="1" t="s">
        <v>7</v>
      </c>
      <c r="U8" s="6" t="s">
        <v>8</v>
      </c>
      <c r="AC8" s="1"/>
      <c r="AG8" s="7"/>
    </row>
    <row r="9" spans="1:33" ht="21" customHeight="1" x14ac:dyDescent="0.3">
      <c r="A9" s="58" t="s">
        <v>9</v>
      </c>
      <c r="B9" s="51"/>
      <c r="C9" s="51"/>
      <c r="D9" s="51"/>
      <c r="E9" s="51"/>
      <c r="F9" s="51"/>
      <c r="G9" s="51"/>
      <c r="H9" s="51"/>
      <c r="I9" s="51"/>
      <c r="J9" s="51"/>
      <c r="K9" s="51"/>
      <c r="L9" s="51"/>
      <c r="M9" s="51"/>
      <c r="N9" s="51"/>
      <c r="O9" s="51"/>
      <c r="P9" s="51"/>
      <c r="Q9" s="51"/>
      <c r="R9" s="51"/>
      <c r="S9" s="51"/>
      <c r="T9" s="51"/>
      <c r="U9" s="51"/>
      <c r="V9" s="8"/>
      <c r="W9" s="8"/>
      <c r="X9" s="8"/>
      <c r="Y9" s="8"/>
      <c r="Z9" s="8"/>
      <c r="AA9" s="8"/>
      <c r="AB9" s="8"/>
      <c r="AC9" s="8"/>
      <c r="AD9" s="8"/>
      <c r="AE9" s="8"/>
      <c r="AF9" s="8"/>
      <c r="AG9" s="8"/>
    </row>
    <row r="10" spans="1:33" ht="36.75" customHeight="1" x14ac:dyDescent="0.3">
      <c r="A10" s="59" t="s">
        <v>10</v>
      </c>
      <c r="B10" s="51"/>
      <c r="C10" s="51"/>
      <c r="D10" s="51"/>
      <c r="E10" s="51"/>
      <c r="F10" s="51"/>
      <c r="G10" s="51"/>
      <c r="H10" s="51"/>
      <c r="I10" s="51"/>
      <c r="J10" s="51"/>
      <c r="K10" s="51"/>
      <c r="L10" s="51"/>
      <c r="M10" s="51"/>
      <c r="N10" s="51"/>
      <c r="O10" s="51"/>
      <c r="P10" s="51"/>
      <c r="Q10" s="51"/>
      <c r="R10" s="51"/>
      <c r="S10" s="51"/>
      <c r="T10" s="51"/>
      <c r="U10" s="51"/>
      <c r="V10" s="9"/>
      <c r="W10" s="9"/>
      <c r="X10" s="9"/>
      <c r="Y10" s="9"/>
      <c r="Z10" s="9"/>
      <c r="AA10" s="9"/>
      <c r="AB10" s="9"/>
      <c r="AC10" s="9"/>
      <c r="AD10" s="9"/>
      <c r="AE10" s="9"/>
      <c r="AF10" s="9"/>
      <c r="AG10" s="9"/>
    </row>
    <row r="11" spans="1:33" ht="12.75" customHeight="1" x14ac:dyDescent="0.3">
      <c r="A11" s="10" t="s">
        <v>11</v>
      </c>
    </row>
    <row r="12" spans="1:33" ht="23.25" customHeight="1" thickBot="1" x14ac:dyDescent="0.35">
      <c r="A12" s="11">
        <v>2026</v>
      </c>
      <c r="B12" s="10"/>
      <c r="C12" s="10"/>
      <c r="D12" s="10"/>
      <c r="E12" s="10"/>
      <c r="F12" s="10"/>
      <c r="G12" s="10"/>
      <c r="H12" s="10"/>
      <c r="I12" s="10"/>
      <c r="J12" s="10"/>
      <c r="K12" s="10"/>
      <c r="L12" s="10"/>
      <c r="M12" s="10"/>
    </row>
    <row r="13" spans="1:33" ht="18.75" customHeight="1" thickTop="1" thickBot="1" x14ac:dyDescent="0.35">
      <c r="A13" s="60" t="s">
        <v>12</v>
      </c>
      <c r="B13" s="63" t="s">
        <v>13</v>
      </c>
      <c r="C13" s="48"/>
      <c r="D13" s="48"/>
      <c r="E13" s="48"/>
      <c r="F13" s="48"/>
      <c r="G13" s="48"/>
      <c r="H13" s="48"/>
      <c r="I13" s="48"/>
      <c r="J13" s="48"/>
      <c r="K13" s="48"/>
      <c r="L13" s="48"/>
      <c r="M13" s="48"/>
      <c r="N13" s="48"/>
      <c r="O13" s="48"/>
      <c r="P13" s="48"/>
      <c r="Q13" s="64" t="s">
        <v>14</v>
      </c>
      <c r="R13" s="65"/>
      <c r="S13" s="65"/>
      <c r="T13" s="65"/>
      <c r="U13" s="66"/>
    </row>
    <row r="14" spans="1:33" ht="12.75" customHeight="1" thickBot="1" x14ac:dyDescent="0.35">
      <c r="A14" s="61"/>
      <c r="B14" s="67">
        <f>E14-1</f>
        <v>2021</v>
      </c>
      <c r="C14" s="68"/>
      <c r="D14" s="69"/>
      <c r="E14" s="67">
        <f>H14-1</f>
        <v>2022</v>
      </c>
      <c r="F14" s="68"/>
      <c r="G14" s="69"/>
      <c r="H14" s="67">
        <f>K14-1</f>
        <v>2023</v>
      </c>
      <c r="I14" s="68"/>
      <c r="J14" s="69"/>
      <c r="K14" s="67">
        <f>N14-1</f>
        <v>2024</v>
      </c>
      <c r="L14" s="68"/>
      <c r="M14" s="69"/>
      <c r="N14" s="67">
        <f>Q14-1</f>
        <v>2025</v>
      </c>
      <c r="O14" s="68"/>
      <c r="P14" s="69"/>
      <c r="Q14" s="55">
        <f>A12</f>
        <v>2026</v>
      </c>
      <c r="R14" s="55">
        <f t="shared" ref="R14:U14" si="0">Q14+1</f>
        <v>2027</v>
      </c>
      <c r="S14" s="55">
        <f t="shared" si="0"/>
        <v>2028</v>
      </c>
      <c r="T14" s="55">
        <f t="shared" si="0"/>
        <v>2029</v>
      </c>
      <c r="U14" s="55">
        <f t="shared" si="0"/>
        <v>2030</v>
      </c>
    </row>
    <row r="15" spans="1:33" ht="12.75" customHeight="1" thickBot="1" x14ac:dyDescent="0.35">
      <c r="A15" s="61"/>
      <c r="B15" s="12" t="s">
        <v>15</v>
      </c>
      <c r="C15" s="12" t="s">
        <v>16</v>
      </c>
      <c r="D15" s="12" t="s">
        <v>17</v>
      </c>
      <c r="E15" s="12" t="s">
        <v>15</v>
      </c>
      <c r="F15" s="13" t="s">
        <v>16</v>
      </c>
      <c r="G15" s="12" t="s">
        <v>17</v>
      </c>
      <c r="H15" s="13" t="s">
        <v>15</v>
      </c>
      <c r="I15" s="13" t="s">
        <v>16</v>
      </c>
      <c r="J15" s="12" t="s">
        <v>17</v>
      </c>
      <c r="K15" s="12" t="s">
        <v>15</v>
      </c>
      <c r="L15" s="12" t="s">
        <v>18</v>
      </c>
      <c r="M15" s="12" t="s">
        <v>17</v>
      </c>
      <c r="N15" s="13" t="s">
        <v>15</v>
      </c>
      <c r="O15" s="13" t="s">
        <v>18</v>
      </c>
      <c r="P15" s="12" t="s">
        <v>17</v>
      </c>
      <c r="Q15" s="56"/>
      <c r="R15" s="56"/>
      <c r="S15" s="56"/>
      <c r="T15" s="56"/>
      <c r="U15" s="56"/>
    </row>
    <row r="16" spans="1:33" ht="12.75" customHeight="1" thickBot="1" x14ac:dyDescent="0.35">
      <c r="A16" s="62"/>
      <c r="B16" s="47" t="s">
        <v>19</v>
      </c>
      <c r="C16" s="57"/>
      <c r="D16" s="14" t="s">
        <v>20</v>
      </c>
      <c r="E16" s="47" t="s">
        <v>19</v>
      </c>
      <c r="F16" s="57"/>
      <c r="G16" s="14" t="s">
        <v>20</v>
      </c>
      <c r="H16" s="47" t="s">
        <v>19</v>
      </c>
      <c r="I16" s="57"/>
      <c r="J16" s="14" t="s">
        <v>20</v>
      </c>
      <c r="K16" s="47" t="s">
        <v>19</v>
      </c>
      <c r="L16" s="57"/>
      <c r="M16" s="14" t="s">
        <v>20</v>
      </c>
      <c r="N16" s="47" t="s">
        <v>19</v>
      </c>
      <c r="O16" s="57"/>
      <c r="P16" s="14" t="s">
        <v>20</v>
      </c>
      <c r="Q16" s="47" t="s">
        <v>19</v>
      </c>
      <c r="R16" s="48"/>
      <c r="S16" s="48"/>
      <c r="T16" s="48"/>
      <c r="U16" s="49"/>
    </row>
    <row r="17" spans="1:33" ht="12.75" customHeight="1" thickBot="1" x14ac:dyDescent="0.35">
      <c r="A17" s="15" t="s">
        <v>21</v>
      </c>
      <c r="B17" s="16">
        <v>56693</v>
      </c>
      <c r="C17" s="16">
        <v>47660</v>
      </c>
      <c r="D17" s="17">
        <f t="shared" ref="D17:D24" si="1">IF(ISERROR((C17-B17)/B17),"--",(C17-B17)/B17)</f>
        <v>-0.15933183990968902</v>
      </c>
      <c r="E17" s="16">
        <v>41032</v>
      </c>
      <c r="F17" s="18">
        <v>47063</v>
      </c>
      <c r="G17" s="17">
        <f t="shared" ref="G17:G24" si="2">IF(ISERROR((F17-E17)/E17),"--",(F17-E17)/E17)</f>
        <v>0.1469828426593878</v>
      </c>
      <c r="H17" s="18">
        <v>37434</v>
      </c>
      <c r="I17" s="18">
        <v>53393</v>
      </c>
      <c r="J17" s="17">
        <f t="shared" ref="J17:J24" si="3">IF(ISERROR((I17-H17)/H17),"--",(I17-H17)/H17)</f>
        <v>0.42632366298017843</v>
      </c>
      <c r="K17" s="16">
        <v>34462</v>
      </c>
      <c r="L17" s="16">
        <v>68700</v>
      </c>
      <c r="M17" s="17">
        <f t="shared" ref="M17:M24" si="4">IF(ISERROR((L17-K17)/K17),"--",(L17-K17)/K17)</f>
        <v>0.99350008705240556</v>
      </c>
      <c r="N17" s="18">
        <v>34039</v>
      </c>
      <c r="O17" s="18">
        <v>75754</v>
      </c>
      <c r="P17" s="17">
        <f t="shared" ref="P17:P24" si="5">IF(ISERROR((O17-N17)/N17),"--",(O17-N17)/N17)</f>
        <v>1.2255060371926321</v>
      </c>
      <c r="Q17" s="16">
        <v>86169</v>
      </c>
      <c r="R17" s="16">
        <v>78690</v>
      </c>
      <c r="S17" s="16">
        <v>66190</v>
      </c>
      <c r="T17" s="16">
        <v>66978</v>
      </c>
      <c r="U17" s="19">
        <v>71472</v>
      </c>
    </row>
    <row r="18" spans="1:33" ht="12.75" customHeight="1" thickBot="1" x14ac:dyDescent="0.35">
      <c r="A18" s="15" t="s">
        <v>22</v>
      </c>
      <c r="B18" s="16">
        <v>45421</v>
      </c>
      <c r="C18" s="16">
        <v>43257</v>
      </c>
      <c r="D18" s="17">
        <f t="shared" si="1"/>
        <v>-4.7643160652561592E-2</v>
      </c>
      <c r="E18" s="16">
        <v>44414</v>
      </c>
      <c r="F18" s="18">
        <v>65469</v>
      </c>
      <c r="G18" s="17">
        <f t="shared" si="2"/>
        <v>0.4740622326293511</v>
      </c>
      <c r="H18" s="18">
        <v>40594</v>
      </c>
      <c r="I18" s="20">
        <v>40271</v>
      </c>
      <c r="J18" s="17">
        <f t="shared" si="3"/>
        <v>-7.9568409124501152E-3</v>
      </c>
      <c r="K18" s="16">
        <v>39436</v>
      </c>
      <c r="L18" s="16">
        <v>42334</v>
      </c>
      <c r="M18" s="17">
        <f t="shared" si="4"/>
        <v>7.3486154782432297E-2</v>
      </c>
      <c r="N18" s="18">
        <v>40114</v>
      </c>
      <c r="O18" s="20">
        <v>41003</v>
      </c>
      <c r="P18" s="17">
        <f t="shared" si="5"/>
        <v>2.2161838759535323E-2</v>
      </c>
      <c r="Q18" s="16">
        <v>85348</v>
      </c>
      <c r="R18" s="16">
        <v>83396</v>
      </c>
      <c r="S18" s="16">
        <v>80714</v>
      </c>
      <c r="T18" s="16">
        <v>86903</v>
      </c>
      <c r="U18" s="19">
        <v>95343</v>
      </c>
    </row>
    <row r="19" spans="1:33" ht="12.75" customHeight="1" thickBot="1" x14ac:dyDescent="0.35">
      <c r="A19" s="15" t="s">
        <v>23</v>
      </c>
      <c r="B19" s="16">
        <v>25436</v>
      </c>
      <c r="C19" s="16">
        <v>23986</v>
      </c>
      <c r="D19" s="17">
        <f t="shared" si="1"/>
        <v>-5.7005818524925304E-2</v>
      </c>
      <c r="E19" s="16">
        <v>26168</v>
      </c>
      <c r="F19" s="18">
        <v>13833</v>
      </c>
      <c r="G19" s="17">
        <f t="shared" si="2"/>
        <v>-0.47137725466218283</v>
      </c>
      <c r="H19" s="18">
        <v>23434</v>
      </c>
      <c r="I19" s="20">
        <v>16585</v>
      </c>
      <c r="J19" s="17">
        <f t="shared" si="3"/>
        <v>-0.29226764530169841</v>
      </c>
      <c r="K19" s="16">
        <v>24654</v>
      </c>
      <c r="L19" s="16">
        <v>47157</v>
      </c>
      <c r="M19" s="17">
        <f t="shared" si="4"/>
        <v>0.91275249452421514</v>
      </c>
      <c r="N19" s="18">
        <v>23398</v>
      </c>
      <c r="O19" s="20">
        <v>59543</v>
      </c>
      <c r="P19" s="17">
        <f t="shared" si="5"/>
        <v>1.5447901530045303</v>
      </c>
      <c r="Q19" s="16">
        <v>99276</v>
      </c>
      <c r="R19" s="16">
        <v>125311</v>
      </c>
      <c r="S19" s="16">
        <v>76050</v>
      </c>
      <c r="T19" s="16">
        <v>85922</v>
      </c>
      <c r="U19" s="19">
        <v>86912</v>
      </c>
    </row>
    <row r="20" spans="1:33" ht="12.75" customHeight="1" thickBot="1" x14ac:dyDescent="0.35">
      <c r="A20" s="15" t="s">
        <v>24</v>
      </c>
      <c r="B20" s="16">
        <v>31900</v>
      </c>
      <c r="C20" s="16">
        <v>23732</v>
      </c>
      <c r="D20" s="17">
        <f t="shared" si="1"/>
        <v>-0.25605015673981191</v>
      </c>
      <c r="E20" s="16">
        <v>11214</v>
      </c>
      <c r="F20" s="18">
        <v>11443</v>
      </c>
      <c r="G20" s="17">
        <f t="shared" si="2"/>
        <v>2.0420902443374352E-2</v>
      </c>
      <c r="H20" s="18">
        <v>6438</v>
      </c>
      <c r="I20" s="20">
        <v>12883</v>
      </c>
      <c r="J20" s="17">
        <f t="shared" si="3"/>
        <v>1.0010872941907425</v>
      </c>
      <c r="K20" s="16">
        <v>15733</v>
      </c>
      <c r="L20" s="16">
        <v>15212</v>
      </c>
      <c r="M20" s="17">
        <f t="shared" si="4"/>
        <v>-3.3115108370940061E-2</v>
      </c>
      <c r="N20" s="18">
        <v>16708</v>
      </c>
      <c r="O20" s="20">
        <v>13135</v>
      </c>
      <c r="P20" s="17">
        <f t="shared" si="5"/>
        <v>-0.21384965286090496</v>
      </c>
      <c r="Q20" s="16">
        <v>38325</v>
      </c>
      <c r="R20" s="16">
        <v>23583</v>
      </c>
      <c r="S20" s="16">
        <v>33025</v>
      </c>
      <c r="T20" s="16">
        <v>27872</v>
      </c>
      <c r="U20" s="19">
        <v>11026</v>
      </c>
    </row>
    <row r="21" spans="1:33" ht="12.75" customHeight="1" thickBot="1" x14ac:dyDescent="0.35">
      <c r="A21" s="15" t="s">
        <v>25</v>
      </c>
      <c r="B21" s="21">
        <f t="shared" ref="B21:C21" si="6">SUM(B17:B20)</f>
        <v>159450</v>
      </c>
      <c r="C21" s="21">
        <f t="shared" si="6"/>
        <v>138635</v>
      </c>
      <c r="D21" s="22">
        <f t="shared" si="1"/>
        <v>-0.13054248980871747</v>
      </c>
      <c r="E21" s="23">
        <f t="shared" ref="E21:F21" si="7">SUM(E17:E20)</f>
        <v>122828</v>
      </c>
      <c r="F21" s="23">
        <f t="shared" si="7"/>
        <v>137808</v>
      </c>
      <c r="G21" s="22">
        <f t="shared" si="2"/>
        <v>0.12195916240596606</v>
      </c>
      <c r="H21" s="23">
        <f t="shared" ref="H21:I21" si="8">SUM(H17:H20)</f>
        <v>107900</v>
      </c>
      <c r="I21" s="23">
        <f t="shared" si="8"/>
        <v>123132</v>
      </c>
      <c r="J21" s="22">
        <f t="shared" si="3"/>
        <v>0.14116774791473585</v>
      </c>
      <c r="K21" s="23">
        <f t="shared" ref="K21:L21" si="9">SUM(K17:K20)</f>
        <v>114285</v>
      </c>
      <c r="L21" s="23">
        <f t="shared" si="9"/>
        <v>173403</v>
      </c>
      <c r="M21" s="22">
        <f t="shared" si="4"/>
        <v>0.51728573303583147</v>
      </c>
      <c r="N21" s="23">
        <f t="shared" ref="N21:O21" si="10">SUM(N17:N20)</f>
        <v>114259</v>
      </c>
      <c r="O21" s="23">
        <f t="shared" si="10"/>
        <v>189435</v>
      </c>
      <c r="P21" s="22">
        <f t="shared" si="5"/>
        <v>0.65794379436193207</v>
      </c>
      <c r="Q21" s="21">
        <f t="shared" ref="Q21:U21" si="11">SUM(Q17:Q20)</f>
        <v>309118</v>
      </c>
      <c r="R21" s="21">
        <f t="shared" si="11"/>
        <v>310980</v>
      </c>
      <c r="S21" s="21">
        <f t="shared" si="11"/>
        <v>255979</v>
      </c>
      <c r="T21" s="21">
        <f t="shared" si="11"/>
        <v>267675</v>
      </c>
      <c r="U21" s="24">
        <f t="shared" si="11"/>
        <v>264753</v>
      </c>
    </row>
    <row r="22" spans="1:33" ht="12.75" customHeight="1" thickBot="1" x14ac:dyDescent="0.35">
      <c r="A22" s="15" t="s">
        <v>26</v>
      </c>
      <c r="B22" s="25">
        <v>-39232</v>
      </c>
      <c r="C22" s="25">
        <v>-26538</v>
      </c>
      <c r="D22" s="26">
        <f t="shared" si="1"/>
        <v>-0.32356239804241438</v>
      </c>
      <c r="E22" s="25">
        <v>-23493</v>
      </c>
      <c r="F22" s="25">
        <v>-27530</v>
      </c>
      <c r="G22" s="26">
        <f t="shared" si="2"/>
        <v>0.17183841995488017</v>
      </c>
      <c r="H22" s="25">
        <v>-19943</v>
      </c>
      <c r="I22" s="25">
        <v>-29147</v>
      </c>
      <c r="J22" s="26">
        <f t="shared" si="3"/>
        <v>0.4615153186581758</v>
      </c>
      <c r="K22" s="25">
        <v>-19226</v>
      </c>
      <c r="L22" s="25">
        <v>-37320</v>
      </c>
      <c r="M22" s="26">
        <f t="shared" si="4"/>
        <v>0.94112139810673046</v>
      </c>
      <c r="N22" s="25">
        <v>-19264</v>
      </c>
      <c r="O22" s="25">
        <v>-41489</v>
      </c>
      <c r="P22" s="26">
        <f t="shared" si="5"/>
        <v>1.1537063953488371</v>
      </c>
      <c r="Q22" s="25">
        <v>-50947</v>
      </c>
      <c r="R22" s="25">
        <v>-50591</v>
      </c>
      <c r="S22" s="25">
        <v>-38447</v>
      </c>
      <c r="T22" s="25">
        <v>-32197</v>
      </c>
      <c r="U22" s="25">
        <v>-41052</v>
      </c>
    </row>
    <row r="23" spans="1:33" ht="12.75" customHeight="1" thickBot="1" x14ac:dyDescent="0.35">
      <c r="A23" s="15" t="s">
        <v>27</v>
      </c>
      <c r="B23" s="16">
        <f t="shared" ref="B23:C23" si="12">B21+B22</f>
        <v>120218</v>
      </c>
      <c r="C23" s="16">
        <f t="shared" si="12"/>
        <v>112097</v>
      </c>
      <c r="D23" s="26">
        <f t="shared" si="1"/>
        <v>-6.7552280024621936E-2</v>
      </c>
      <c r="E23" s="16">
        <f t="shared" ref="E23:F23" si="13">E21+E22</f>
        <v>99335</v>
      </c>
      <c r="F23" s="16">
        <f t="shared" si="13"/>
        <v>110278</v>
      </c>
      <c r="G23" s="27">
        <f t="shared" si="2"/>
        <v>0.11016258116474556</v>
      </c>
      <c r="H23" s="16">
        <f t="shared" ref="H23:I23" si="14">H21+H22</f>
        <v>87957</v>
      </c>
      <c r="I23" s="16">
        <f t="shared" si="14"/>
        <v>93985</v>
      </c>
      <c r="J23" s="26">
        <f t="shared" si="3"/>
        <v>6.8533487954341332E-2</v>
      </c>
      <c r="K23" s="16">
        <f t="shared" ref="K23:L23" si="15">K21+K22</f>
        <v>95059</v>
      </c>
      <c r="L23" s="16">
        <f t="shared" si="15"/>
        <v>136083</v>
      </c>
      <c r="M23" s="26">
        <f t="shared" si="4"/>
        <v>0.43156355526567708</v>
      </c>
      <c r="N23" s="16">
        <f t="shared" ref="N23:O23" si="16">N21+N22</f>
        <v>94995</v>
      </c>
      <c r="O23" s="16">
        <f t="shared" si="16"/>
        <v>147946</v>
      </c>
      <c r="P23" s="26">
        <f t="shared" si="5"/>
        <v>0.55740828464656034</v>
      </c>
      <c r="Q23" s="16">
        <f t="shared" ref="Q23:U23" si="17">Q21+Q22</f>
        <v>258171</v>
      </c>
      <c r="R23" s="16">
        <f t="shared" si="17"/>
        <v>260389</v>
      </c>
      <c r="S23" s="16">
        <f t="shared" si="17"/>
        <v>217532</v>
      </c>
      <c r="T23" s="16">
        <f t="shared" si="17"/>
        <v>235478</v>
      </c>
      <c r="U23" s="16">
        <f t="shared" si="17"/>
        <v>223701</v>
      </c>
    </row>
    <row r="24" spans="1:33" ht="12.75" customHeight="1" thickBot="1" x14ac:dyDescent="0.35">
      <c r="A24" s="28" t="s">
        <v>28</v>
      </c>
      <c r="B24" s="29">
        <v>35455</v>
      </c>
      <c r="C24" s="30">
        <v>31798</v>
      </c>
      <c r="D24" s="31">
        <f t="shared" si="1"/>
        <v>-0.10314483147651954</v>
      </c>
      <c r="E24" s="29">
        <v>37169</v>
      </c>
      <c r="F24" s="30">
        <v>43779</v>
      </c>
      <c r="G24" s="31">
        <f t="shared" si="2"/>
        <v>0.17783636901719174</v>
      </c>
      <c r="H24" s="32">
        <v>38752</v>
      </c>
      <c r="I24" s="30">
        <v>48082</v>
      </c>
      <c r="J24" s="31">
        <f t="shared" si="3"/>
        <v>0.24076176713459951</v>
      </c>
      <c r="K24" s="29">
        <v>39993</v>
      </c>
      <c r="L24" s="29">
        <v>48619</v>
      </c>
      <c r="M24" s="31">
        <f t="shared" si="4"/>
        <v>0.21568774535543719</v>
      </c>
      <c r="N24" s="32">
        <v>41429</v>
      </c>
      <c r="O24" s="32">
        <v>48864</v>
      </c>
      <c r="P24" s="31">
        <f t="shared" si="5"/>
        <v>0.17946366072075118</v>
      </c>
      <c r="Q24" s="29">
        <v>63790</v>
      </c>
      <c r="R24" s="29"/>
      <c r="S24" s="29"/>
      <c r="T24" s="29"/>
      <c r="U24" s="33"/>
    </row>
    <row r="25" spans="1:33" ht="12.75" customHeight="1" thickTop="1" x14ac:dyDescent="0.3">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row>
    <row r="26" spans="1:33" ht="12.75" customHeight="1" x14ac:dyDescent="0.3">
      <c r="A26" s="34"/>
      <c r="B26" s="34"/>
      <c r="C26" s="35"/>
      <c r="D26" s="34"/>
      <c r="E26" s="34"/>
      <c r="F26" s="34"/>
      <c r="G26" s="34"/>
      <c r="H26" s="36"/>
      <c r="I26" s="34"/>
      <c r="J26" s="34"/>
      <c r="K26" s="34"/>
      <c r="L26" s="34"/>
      <c r="M26" s="34"/>
      <c r="N26" s="34"/>
      <c r="O26" s="34">
        <f>IF(B14=2013,5,IF(B14=2014,6,IF(B14=2015,7,IF(B14=2016,8,IF(B14=2017,9,IF(B14=2018,10,IF(B14=2019,11,IF(B14=2020,12,IF(B14=2021,13,IF(B14=2022,14,IF(B14=2023,15)))))))))))</f>
        <v>13</v>
      </c>
      <c r="P26" s="34"/>
      <c r="Q26" s="34"/>
      <c r="R26" s="34">
        <f>IF(E14=2013,5,IF(E14=2014,6,IF(E14=2015,7,IF(E14=2016,8,IF(E14=2017,9,IF(E14=2018,10,IF(E14=2019,11,IF(E14=2020,12,IF(E14=2021,13,IF(E14=2022,14,IF(E14=2023,15)))))))))))</f>
        <v>14</v>
      </c>
      <c r="S26" s="34"/>
      <c r="T26" s="34"/>
      <c r="U26" s="34">
        <f>IF(H14=2013,5,IF(H14=2014,6,IF(H14=2015,7,IF(H14=2016,8,IF(H14=2017,9,IF(H14=2018,10,IF(H14=2019,11,IF(H14=2020,12,IF(H14=2021,13,IF(H14=2022,14,IF(H14=2023,15)))))))))))</f>
        <v>15</v>
      </c>
      <c r="V26" s="34"/>
      <c r="W26" s="34"/>
      <c r="X26" s="34"/>
      <c r="Y26" s="34"/>
      <c r="Z26" s="34"/>
      <c r="AA26" s="34"/>
      <c r="AB26" s="34"/>
      <c r="AC26" s="34"/>
      <c r="AD26" s="34"/>
      <c r="AE26" s="34"/>
      <c r="AF26" s="34"/>
      <c r="AG26" s="34"/>
    </row>
    <row r="27" spans="1:33" ht="12.75" customHeight="1" x14ac:dyDescent="0.3">
      <c r="A27" s="50" t="s">
        <v>29</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27.75" customHeight="1" x14ac:dyDescent="0.3">
      <c r="A28" s="52" t="s">
        <v>30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ht="12.75" customHeight="1" x14ac:dyDescent="0.3">
      <c r="A29" s="53" t="s">
        <v>31</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2.75" customHeight="1" x14ac:dyDescent="0.3">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row>
    <row r="31" spans="1:33" ht="27.75" customHeight="1" x14ac:dyDescent="0.3">
      <c r="A31" s="53" t="s">
        <v>32</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2.75" customHeight="1" x14ac:dyDescent="0.3">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row>
    <row r="33" spans="1:33" ht="12.75" customHeight="1" x14ac:dyDescent="0.3"/>
    <row r="34" spans="1:33" ht="12.75" customHeight="1" x14ac:dyDescent="0.35">
      <c r="A34" s="54" t="s">
        <v>33</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40"/>
    </row>
    <row r="35" spans="1:33" ht="12.75" customHeight="1" x14ac:dyDescent="0.3">
      <c r="A35" s="38" t="s">
        <v>34</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40"/>
    </row>
    <row r="36" spans="1:33" ht="30" customHeight="1" x14ac:dyDescent="0.3">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3"/>
    </row>
    <row r="37" spans="1:33" ht="30" customHeight="1" x14ac:dyDescent="0.3">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6"/>
    </row>
    <row r="38" spans="1:33" ht="12.75" customHeight="1" x14ac:dyDescent="0.3">
      <c r="A38" s="38" t="s">
        <v>35</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40"/>
    </row>
    <row r="39" spans="1:33" ht="30" customHeight="1" x14ac:dyDescent="0.3">
      <c r="A39" s="4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3"/>
    </row>
    <row r="40" spans="1:33" ht="30" customHeight="1" x14ac:dyDescent="0.3">
      <c r="A40" s="44"/>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6"/>
    </row>
    <row r="41" spans="1:33" ht="12.75" customHeight="1" x14ac:dyDescent="0.3">
      <c r="A41" s="38" t="s">
        <v>36</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40"/>
    </row>
    <row r="42" spans="1:33" ht="30" customHeight="1" x14ac:dyDescent="0.3">
      <c r="A42" s="41"/>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3"/>
    </row>
    <row r="43" spans="1:33" ht="30" customHeight="1" x14ac:dyDescent="0.3">
      <c r="A43" s="44"/>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6"/>
    </row>
    <row r="44" spans="1:33" ht="12.75" customHeight="1" x14ac:dyDescent="0.3"/>
    <row r="45" spans="1:33" ht="12.75" customHeight="1" x14ac:dyDescent="0.3"/>
    <row r="46" spans="1:33" ht="12.75" customHeight="1" x14ac:dyDescent="0.3"/>
    <row r="47" spans="1:33" ht="12.75" customHeight="1" x14ac:dyDescent="0.3"/>
    <row r="48" spans="1:33"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sheetData>
  <mergeCells count="32">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 ref="A42:AG43"/>
    <mergeCell ref="Q16:U16"/>
    <mergeCell ref="A27:AG27"/>
    <mergeCell ref="A28:AG28"/>
    <mergeCell ref="A29:AG29"/>
    <mergeCell ref="A31:AG31"/>
    <mergeCell ref="A34:AG34"/>
    <mergeCell ref="B16:C16"/>
    <mergeCell ref="E16:F16"/>
    <mergeCell ref="H16:I16"/>
    <mergeCell ref="K16:L16"/>
    <mergeCell ref="N16:O16"/>
    <mergeCell ref="A35:AG35"/>
    <mergeCell ref="A36:AG37"/>
    <mergeCell ref="A38:AG38"/>
    <mergeCell ref="A39:AG40"/>
    <mergeCell ref="A41:AG41"/>
  </mergeCells>
  <dataValidations count="1">
    <dataValidation type="list" allowBlank="1" showErrorMessage="1" sqref="U8 AG8" xr:uid="{23E537CF-D4DF-4886-9287-1591CB7ECF18}">
      <formula1>"Yes,No"</formula1>
    </dataValidation>
  </dataValidations>
  <pageMargins left="0.7" right="0.7" top="0.75" bottom="0.75" header="0" footer="0"/>
  <pageSetup scale="37"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App.2-AB_Capital Expenditures</vt:lpstr>
    </vt:vector>
  </TitlesOfParts>
  <Company>Hydro Ottawa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Shayne</dc:creator>
  <cp:lastModifiedBy>Beingessner, Ted</cp:lastModifiedBy>
  <dcterms:created xsi:type="dcterms:W3CDTF">2025-04-10T23:39:26Z</dcterms:created>
  <dcterms:modified xsi:type="dcterms:W3CDTF">2025-04-15T20:09:32Z</dcterms:modified>
</cp:coreProperties>
</file>