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ynet\.syncclient\1695217496109\shaynethompson@hydroottawa.com\1ltRaIr6CMdnylidVI04JngQFkAjtuOkw\"/>
    </mc:Choice>
  </mc:AlternateContent>
  <xr:revisionPtr revIDLastSave="0" documentId="13_ncr:1_{2FB14AF2-899A-4369-944E-46622FDDA630}" xr6:coauthVersionLast="47" xr6:coauthVersionMax="47" xr10:uidLastSave="{00000000-0000-0000-0000-000000000000}"/>
  <bookViews>
    <workbookView xWindow="22932" yWindow="-228" windowWidth="23256" windowHeight="12576" xr2:uid="{FF59F1BF-B8F0-43E5-A3B5-283470A4B4E1}"/>
  </bookViews>
  <sheets>
    <sheet name="App.2-D_Overhead" sheetId="1" r:id="rId1"/>
  </sheets>
  <externalReferences>
    <externalReference r:id="rId2"/>
  </externalReferences>
  <definedNames>
    <definedName name="_Parse_Out">#REF!</definedName>
    <definedName name="BridgeYear">'[1]LDC Info'!$E$26</definedName>
    <definedName name="Cash">#REF!</definedName>
    <definedName name="contactf">#REF!</definedName>
    <definedName name="EBNUMBER">'[1]LDC Info'!$E$16</definedName>
    <definedName name="Incr2000">#REF!</definedName>
    <definedName name="LIMIT">#REF!</definedName>
    <definedName name="man_beg_bud">#REF!</definedName>
    <definedName name="man_end_bud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END">#REF!</definedName>
    <definedName name="manNYbud">#REF!</definedName>
    <definedName name="manpower_costs">#REF!</definedName>
    <definedName name="manPYACT">#REF!</definedName>
    <definedName name="MANSTART">#REF!</definedName>
    <definedName name="mat_beg_bud">#REF!</definedName>
    <definedName name="mat_end_bud">#REF!</definedName>
    <definedName name="mat12ACT">#REF!</definedName>
    <definedName name="MATBUD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NYbud">#REF!</definedName>
    <definedName name="othPYACT">#REF!</definedName>
    <definedName name="OTHSTART">#REF!</definedName>
    <definedName name="print_end">#REF!</definedName>
    <definedName name="RebaseYear">'[1]LDC Info'!$E$28</definedName>
    <definedName name="SALBENF">#REF!</definedName>
    <definedName name="salreg">#REF!</definedName>
    <definedName name="SALREGF">#REF!</definedName>
    <definedName name="TEMPA">#REF!</definedName>
    <definedName name="TestYear">'[1]LDC Info'!$E$24</definedName>
    <definedName name="total_dept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RANBUD">#REF!</definedName>
    <definedName name="TRANEND">#REF!</definedName>
    <definedName name="transportation_costs">#REF!</definedName>
    <definedName name="TRANSTART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WAGBENF">#REF!</definedName>
    <definedName name="wagdob">#REF!</definedName>
    <definedName name="wagdobf">#REF!</definedName>
    <definedName name="wagreg">#REF!</definedName>
    <definedName name="wagregf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0" i="1" l="1"/>
  <c r="H60" i="1"/>
  <c r="F60" i="1"/>
  <c r="B60" i="1"/>
  <c r="L58" i="1"/>
  <c r="L60" i="1" s="1"/>
  <c r="K58" i="1"/>
  <c r="K60" i="1" s="1"/>
  <c r="J58" i="1"/>
  <c r="I58" i="1"/>
  <c r="I60" i="1" s="1"/>
  <c r="H58" i="1"/>
  <c r="G58" i="1"/>
  <c r="G60" i="1" s="1"/>
  <c r="F58" i="1"/>
  <c r="E58" i="1"/>
  <c r="E60" i="1" s="1"/>
  <c r="D58" i="1"/>
  <c r="D60" i="1" s="1"/>
  <c r="C58" i="1"/>
  <c r="C60" i="1" s="1"/>
  <c r="B58" i="1"/>
  <c r="L43" i="1"/>
  <c r="L38" i="1"/>
  <c r="K38" i="1"/>
  <c r="J38" i="1"/>
  <c r="I38" i="1"/>
  <c r="H38" i="1"/>
  <c r="G38" i="1"/>
  <c r="F38" i="1"/>
  <c r="E38" i="1"/>
  <c r="D38" i="1"/>
  <c r="C38" i="1"/>
  <c r="B38" i="1"/>
  <c r="E15" i="1"/>
  <c r="E43" i="1" s="1"/>
  <c r="J15" i="1"/>
  <c r="J43" i="1" s="1"/>
  <c r="I15" i="1"/>
  <c r="I43" i="1" s="1"/>
  <c r="H15" i="1"/>
  <c r="H43" i="1" s="1"/>
  <c r="G15" i="1"/>
  <c r="G43" i="1" s="1"/>
  <c r="F15" i="1"/>
  <c r="F43" i="1" s="1"/>
  <c r="D15" i="1"/>
  <c r="D43" i="1" s="1"/>
  <c r="B15" i="1"/>
  <c r="B43" i="1" s="1"/>
  <c r="K15" i="1" l="1"/>
  <c r="K43" i="1" s="1"/>
  <c r="C15" i="1"/>
  <c r="C43" i="1" s="1"/>
</calcChain>
</file>

<file path=xl/sharedStrings.xml><?xml version="1.0" encoding="utf-8"?>
<sst xmlns="http://schemas.openxmlformats.org/spreadsheetml/2006/main" count="75" uniqueCount="51">
  <si>
    <t>File Number:</t>
  </si>
  <si>
    <t>Exhibit:</t>
  </si>
  <si>
    <t>Tab:</t>
  </si>
  <si>
    <t>Schedule:</t>
  </si>
  <si>
    <t>Attachment:</t>
  </si>
  <si>
    <t>A</t>
  </si>
  <si>
    <t>Date:</t>
  </si>
  <si>
    <t>Appendix 2-D</t>
  </si>
  <si>
    <t>Overhead Expense</t>
  </si>
  <si>
    <t>Applicants are to provide a breakdown of OM&amp;A before capitalization in the below table.  OM&amp;A before capitalization may be broken down by cost center, program, drivers or another format best suited to focus on capitalized vs. uncapitalized OM&amp;A.</t>
  </si>
  <si>
    <t xml:space="preserve"> OM&amp;A Before Capitalization</t>
  </si>
  <si>
    <t>Historical Year</t>
  </si>
  <si>
    <t>Bridge Year</t>
  </si>
  <si>
    <t>Test Year</t>
  </si>
  <si>
    <t>Testing, Inspection &amp; Maintenance</t>
  </si>
  <si>
    <t>Vegetation Management</t>
  </si>
  <si>
    <t>Underground Locates</t>
  </si>
  <si>
    <t>Stations Maintenance</t>
  </si>
  <si>
    <t>Distribution Overhead &amp; Underground Maintenance</t>
  </si>
  <si>
    <t>Metering</t>
  </si>
  <si>
    <t>System Operations &amp; 24/7</t>
  </si>
  <si>
    <t>Engineering &amp; Design</t>
  </si>
  <si>
    <t>Distribution Support</t>
  </si>
  <si>
    <t>Minor Maintenance</t>
  </si>
  <si>
    <t>Collections</t>
  </si>
  <si>
    <t>Customer Billing</t>
  </si>
  <si>
    <t>Customer &amp; Community Relations</t>
  </si>
  <si>
    <t>Information Management &amp; Technology</t>
  </si>
  <si>
    <t>Safety, Environment &amp; Business Continuity</t>
  </si>
  <si>
    <t>Human Resources</t>
  </si>
  <si>
    <t>Supply Chain</t>
  </si>
  <si>
    <t>Facilities</t>
  </si>
  <si>
    <t>Finance</t>
  </si>
  <si>
    <t>Regulatory Affairs</t>
  </si>
  <si>
    <t>Corporate Costs</t>
  </si>
  <si>
    <t>Total OM&amp;A Before Capitalization (B)</t>
  </si>
  <si>
    <t>Applicants are to provide a breakdown of capitalized OM&amp;A in the below table. Capitalized OM&amp;A may be broken down using the categories listed in the table below if possible. Otherwise, applicants are to provide its own break down of capitalized OM&amp;A.</t>
  </si>
  <si>
    <t>Capitalized OM&amp;A</t>
  </si>
  <si>
    <t>Directly</t>
  </si>
  <si>
    <t>Explanation for Any Change in Treatment of Capitalized Overhead</t>
  </si>
  <si>
    <t>Attributable?</t>
  </si>
  <si>
    <t>(Yes/No)</t>
  </si>
  <si>
    <t>Yes</t>
  </si>
  <si>
    <t>Supervision</t>
  </si>
  <si>
    <t>Engineering</t>
  </si>
  <si>
    <t>Fleet</t>
  </si>
  <si>
    <t>Labour</t>
  </si>
  <si>
    <t>Total Capitalized OM&amp;A (A)</t>
  </si>
  <si>
    <t>% of Capitalized OM&amp;A (=A/B)</t>
  </si>
  <si>
    <t>EB-2024-0115</t>
  </si>
  <si>
    <t xml:space="preserve">ORIGINAL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</si>
</sst>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_-;\-&quot;$&quot;* #,##0_-;_-&quot;$&quot;* &quot;-&quot;??_-;_-@"/>
  </numFmts>
  <fonts count="7" x14ac:knownFonts="1">
    <font>
      <sz val="10"/>
      <color rgb="FF000000"/>
      <name val="Calibri"/>
      <scheme val="minor"/>
    </font>
    <font>
      <sz val="10"/>
      <color theme="1"/>
      <name val="Arial"/>
    </font>
    <font>
      <b/>
      <sz val="10"/>
      <color theme="1"/>
      <name val="Arial"/>
    </font>
    <font>
      <sz val="10"/>
      <color theme="1"/>
      <name val="Calibri"/>
      <scheme val="minor"/>
    </font>
    <font>
      <sz val="8"/>
      <color theme="1"/>
      <name val="Arial"/>
    </font>
    <font>
      <b/>
      <sz val="14"/>
      <color theme="1"/>
      <name val="Arial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EAF1DD"/>
        <bgColor rgb="FFEAF1DD"/>
      </patternFill>
    </fill>
    <fill>
      <patternFill patternType="solid">
        <fgColor theme="0"/>
        <bgColor theme="0"/>
      </patternFill>
    </fill>
    <fill>
      <patternFill patternType="solid">
        <fgColor rgb="FFDBE5F1"/>
        <bgColor rgb="FFDBE5F1"/>
      </patternFill>
    </fill>
    <fill>
      <patternFill patternType="solid">
        <fgColor rgb="FFA5A5A5"/>
        <bgColor rgb="FFA5A5A5"/>
      </patternFill>
    </fill>
  </fills>
  <borders count="25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 vertical="top"/>
    </xf>
    <xf numFmtId="0" fontId="4" fillId="2" borderId="1" xfId="0" applyFont="1" applyFill="1" applyBorder="1" applyAlignment="1">
      <alignment horizontal="right" vertical="top"/>
    </xf>
    <xf numFmtId="0" fontId="4" fillId="2" borderId="0" xfId="0" applyFont="1" applyFill="1" applyAlignment="1">
      <alignment horizontal="right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left" wrapText="1"/>
    </xf>
    <xf numFmtId="164" fontId="1" fillId="2" borderId="9" xfId="0" applyNumberFormat="1" applyFont="1" applyFill="1" applyBorder="1"/>
    <xf numFmtId="0" fontId="2" fillId="0" borderId="10" xfId="0" applyFont="1" applyBorder="1" applyAlignment="1">
      <alignment vertical="top"/>
    </xf>
    <xf numFmtId="164" fontId="1" fillId="0" borderId="11" xfId="0" applyNumberFormat="1" applyFont="1" applyBorder="1"/>
    <xf numFmtId="0" fontId="2" fillId="0" borderId="0" xfId="0" applyFont="1" applyAlignment="1">
      <alignment vertical="top"/>
    </xf>
    <xf numFmtId="164" fontId="1" fillId="0" borderId="0" xfId="0" applyNumberFormat="1" applyFont="1"/>
    <xf numFmtId="0" fontId="2" fillId="0" borderId="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" fillId="0" borderId="14" xfId="0" applyFont="1" applyBorder="1" applyAlignment="1">
      <alignment horizontal="left" wrapText="1"/>
    </xf>
    <xf numFmtId="164" fontId="1" fillId="2" borderId="6" xfId="0" applyNumberFormat="1" applyFont="1" applyFill="1" applyBorder="1" applyAlignment="1">
      <alignment horizontal="center"/>
    </xf>
    <xf numFmtId="164" fontId="1" fillId="4" borderId="16" xfId="0" applyNumberFormat="1" applyFont="1" applyFill="1" applyBorder="1"/>
    <xf numFmtId="164" fontId="1" fillId="2" borderId="16" xfId="0" applyNumberFormat="1" applyFont="1" applyFill="1" applyBorder="1" applyAlignment="1">
      <alignment horizontal="left" vertical="top" wrapText="1"/>
    </xf>
    <xf numFmtId="0" fontId="1" fillId="0" borderId="16" xfId="0" applyFont="1" applyBorder="1" applyAlignment="1">
      <alignment horizontal="left" wrapText="1"/>
    </xf>
    <xf numFmtId="0" fontId="1" fillId="0" borderId="17" xfId="0" applyFont="1" applyBorder="1" applyAlignment="1">
      <alignment horizontal="left" wrapText="1"/>
    </xf>
    <xf numFmtId="0" fontId="1" fillId="2" borderId="17" xfId="0" applyFont="1" applyFill="1" applyBorder="1" applyAlignment="1">
      <alignment horizontal="left" wrapText="1"/>
    </xf>
    <xf numFmtId="164" fontId="1" fillId="2" borderId="18" xfId="0" applyNumberFormat="1" applyFont="1" applyFill="1" applyBorder="1"/>
    <xf numFmtId="164" fontId="1" fillId="4" borderId="17" xfId="0" applyNumberFormat="1" applyFont="1" applyFill="1" applyBorder="1"/>
    <xf numFmtId="0" fontId="1" fillId="2" borderId="19" xfId="0" applyFont="1" applyFill="1" applyBorder="1" applyAlignment="1">
      <alignment horizontal="left" wrapText="1"/>
    </xf>
    <xf numFmtId="164" fontId="1" fillId="2" borderId="8" xfId="0" applyNumberFormat="1" applyFont="1" applyFill="1" applyBorder="1"/>
    <xf numFmtId="164" fontId="1" fillId="2" borderId="19" xfId="0" applyNumberFormat="1" applyFont="1" applyFill="1" applyBorder="1" applyAlignment="1">
      <alignment horizontal="left" vertical="top" wrapText="1"/>
    </xf>
    <xf numFmtId="0" fontId="2" fillId="0" borderId="20" xfId="0" applyFont="1" applyBorder="1" applyAlignment="1">
      <alignment vertical="top"/>
    </xf>
    <xf numFmtId="164" fontId="1" fillId="0" borderId="21" xfId="0" applyNumberFormat="1" applyFont="1" applyBorder="1"/>
    <xf numFmtId="164" fontId="1" fillId="5" borderId="22" xfId="0" applyNumberFormat="1" applyFont="1" applyFill="1" applyBorder="1"/>
    <xf numFmtId="164" fontId="1" fillId="5" borderId="20" xfId="0" applyNumberFormat="1" applyFont="1" applyFill="1" applyBorder="1"/>
    <xf numFmtId="0" fontId="2" fillId="0" borderId="23" xfId="0" applyFont="1" applyBorder="1" applyAlignment="1">
      <alignment vertical="top"/>
    </xf>
    <xf numFmtId="9" fontId="1" fillId="0" borderId="24" xfId="0" applyNumberFormat="1" applyFont="1" applyBorder="1" applyAlignment="1">
      <alignment horizontal="right"/>
    </xf>
    <xf numFmtId="164" fontId="1" fillId="0" borderId="23" xfId="0" applyNumberFormat="1" applyFont="1" applyBorder="1"/>
    <xf numFmtId="164" fontId="1" fillId="2" borderId="23" xfId="0" applyNumberFormat="1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3" fontId="2" fillId="0" borderId="0" xfId="0" applyNumberFormat="1" applyFont="1" applyAlignment="1">
      <alignment horizontal="center"/>
    </xf>
    <xf numFmtId="3" fontId="1" fillId="0" borderId="0" xfId="0" applyNumberFormat="1" applyFont="1"/>
    <xf numFmtId="3" fontId="1" fillId="0" borderId="0" xfId="0" applyNumberFormat="1" applyFont="1" applyAlignment="1">
      <alignment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0" fillId="0" borderId="0" xfId="0"/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2" fillId="0" borderId="2" xfId="0" applyFont="1" applyBorder="1" applyAlignment="1">
      <alignment vertical="center" wrapText="1"/>
    </xf>
    <xf numFmtId="0" fontId="6" fillId="0" borderId="4" xfId="0" applyFont="1" applyBorder="1"/>
    <xf numFmtId="0" fontId="6" fillId="0" borderId="6" xfId="0" applyFont="1" applyBorder="1"/>
    <xf numFmtId="0" fontId="2" fillId="0" borderId="12" xfId="0" applyFont="1" applyBorder="1" applyAlignment="1">
      <alignment vertical="center" wrapText="1"/>
    </xf>
    <xf numFmtId="0" fontId="6" fillId="0" borderId="14" xfId="0" applyFont="1" applyBorder="1"/>
    <xf numFmtId="0" fontId="6" fillId="0" borderId="15" xfId="0" applyFont="1" applyBorder="1"/>
    <xf numFmtId="164" fontId="2" fillId="0" borderId="12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rild/Downloads/Updated_2025_Filing_Requirements_Chapter2_Appendices_1.0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_Requested_Approvals"/>
      <sheetName val="App.2-AA_Capital Projects"/>
      <sheetName val="App.2-AB_Capital Expenditures"/>
      <sheetName val="2.1.7 - System OM (2-AB)"/>
      <sheetName val="Hidden_CAPEX"/>
      <sheetName val="App.2-AC_Customer Engagement"/>
      <sheetName val="App.2-BA_Fixed Asset Cont_21-25"/>
      <sheetName val="App.2-B_Acctg Instructions"/>
      <sheetName val="App.2-BA_Fixed Asset Cont_26-30"/>
      <sheetName val="Appendix 2-BB Service Life  "/>
      <sheetName val="App.2-C_DepExp_21-25"/>
      <sheetName val="App.2-C_DepExp_26-30"/>
      <sheetName val="App.2-D_Overhead"/>
      <sheetName val="App.2-EA_Account 1575 (2015)"/>
      <sheetName val="App.2-EB_Account 1576 (2012)"/>
      <sheetName val="App.2-EC_Account 1576 (2013)"/>
      <sheetName val="Hidden_REG Invest."/>
      <sheetName val="Hidden_REG Improvement"/>
      <sheetName val="Hidden_REG Expansion"/>
      <sheetName val="App.2-FA Proposed REG Invest."/>
      <sheetName val="App.2-FB Calc of REG Improvemnt"/>
      <sheetName val="2.1.5.6"/>
      <sheetName val="App.2-FC Calc of REG Expansion"/>
      <sheetName val="App.2-G SQI"/>
      <sheetName val="App.2-H_Other_Rev"/>
      <sheetName val="2.1.4_ServiceQuality"/>
      <sheetName val="App.2-IA_Load_Forecast_Instrct"/>
      <sheetName val="App.2-IB_Load_Forecast_Analysis"/>
      <sheetName val="2018 Adjusted SAIDI and SAIFI"/>
      <sheetName val="2019 Adjusted SAIDI and SAIFI"/>
      <sheetName val="2020"/>
      <sheetName val="2.1.4_ServiceQuality old"/>
      <sheetName val="2.1.4 SAIDI SAIFI"/>
      <sheetName val="2.1.7  All Accounts"/>
      <sheetName val="Hidden_Other Revenue"/>
      <sheetName val="Several_Accounts"/>
      <sheetName val="App_2-I LF_CDM"/>
      <sheetName val="lists"/>
      <sheetName val="2.1.2"/>
      <sheetName val="2.1.5.4"/>
      <sheetName val="App.2-JA_OM&amp;A_Summary_Analys"/>
      <sheetName val="App.2-JB_OM&amp;A_Cost _Drivers"/>
      <sheetName val="App.2-JC_OMA Programs"/>
      <sheetName val="Hidden_OM&amp;A Summary"/>
      <sheetName val="OM&amp;A_Expenses"/>
      <sheetName val="App.2-JD_OMA Programs"/>
      <sheetName val="App.2-K_Employee Costs"/>
      <sheetName val="Hidden_Employee Costs"/>
      <sheetName val="FTE"/>
      <sheetName val="App.2-L_OM&amp;A_per_Cust_FTE"/>
      <sheetName val="App.2-L_OM&amp;A_per_Cust_FTEE_exp"/>
      <sheetName val="App.2-M_Regulatory_Costs"/>
      <sheetName val="Hidden_RegulatoryCosts1"/>
      <sheetName val="Hidden_RegulatoryCosts2"/>
      <sheetName val="App.2-N_Corp_Cost_Allocation"/>
      <sheetName val="App.2-OA Capital Structure"/>
      <sheetName val="App.2-OB_Debt Instruments"/>
      <sheetName val="App.2-Q_Cost of Serv. Emb. Dx"/>
      <sheetName val="OLD App.2-R_Loss Factors"/>
      <sheetName val="NEW App.2-R_Loss Factors"/>
      <sheetName val="App.2-ZA_2026-Com. Exp. Forecas"/>
      <sheetName val="App.2-ZB_2026Cost of Power"/>
      <sheetName val="App.2-ZA_2027-Com. Exp. Forecas"/>
      <sheetName val="App.2-ZB_2027Cost of Power"/>
      <sheetName val="App.2-ZA_2028-Com. Exp. Forecas"/>
      <sheetName val="App.2-ZB_2028Cost of Power"/>
      <sheetName val="App.2-ZA_2029-Com. Exp. Forecas"/>
      <sheetName val="App.2-ZB_2029Cost of Power"/>
      <sheetName val="App.2-ZA_2030-Com. Exp. Forecas"/>
      <sheetName val="App.2-ZB_2030Cost of Power"/>
      <sheetName val="App.2-S_Stranded Meters"/>
      <sheetName val="App.2-Y_MIFRS Summary Impacts"/>
      <sheetName val="Sheet19"/>
      <sheetName val="App.2-YA_IFRS Transition Costs"/>
      <sheetName val="Sheet1"/>
    </sheetNames>
    <sheetDataSet>
      <sheetData sheetId="0">
        <row r="16">
          <cell r="E16" t="str">
            <v>EB-2024-0115</v>
          </cell>
        </row>
        <row r="24">
          <cell r="E24">
            <v>2026</v>
          </cell>
        </row>
        <row r="26">
          <cell r="E26">
            <v>2024</v>
          </cell>
        </row>
        <row r="28">
          <cell r="E28">
            <v>2021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EFADE-93ED-423D-A1E8-562A91078AD0}">
  <sheetPr>
    <tabColor rgb="FF00B0F0"/>
    <pageSetUpPr fitToPage="1"/>
  </sheetPr>
  <dimension ref="A1:AD1011"/>
  <sheetViews>
    <sheetView showGridLines="0" tabSelected="1" topLeftCell="G1" workbookViewId="0">
      <selection activeCell="P7" sqref="P7"/>
    </sheetView>
  </sheetViews>
  <sheetFormatPr defaultColWidth="12.5546875" defaultRowHeight="15" customHeight="1" x14ac:dyDescent="0.3"/>
  <cols>
    <col min="1" max="1" width="55.6640625" customWidth="1"/>
    <col min="2" max="3" width="16.33203125" hidden="1" customWidth="1"/>
    <col min="4" max="4" width="15.5546875" hidden="1" customWidth="1"/>
    <col min="5" max="6" width="17" hidden="1" customWidth="1"/>
    <col min="7" max="7" width="17" customWidth="1"/>
    <col min="8" max="12" width="15.5546875" customWidth="1"/>
    <col min="13" max="16" width="15" customWidth="1"/>
    <col min="17" max="19" width="12.109375" customWidth="1"/>
    <col min="20" max="30" width="8.5546875" customWidth="1"/>
  </cols>
  <sheetData>
    <row r="1" spans="1:30" ht="12.7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3"/>
      <c r="M1" s="1"/>
      <c r="N1" s="1"/>
      <c r="O1" s="2" t="s">
        <v>0</v>
      </c>
      <c r="P1" s="4" t="s">
        <v>49</v>
      </c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12.7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2"/>
      <c r="L2" s="3"/>
      <c r="M2" s="1"/>
      <c r="N2" s="1"/>
      <c r="O2" s="2" t="s">
        <v>1</v>
      </c>
      <c r="P2" s="5">
        <v>2</v>
      </c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2.7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2"/>
      <c r="L3" s="3"/>
      <c r="M3" s="1"/>
      <c r="N3" s="1"/>
      <c r="O3" s="2" t="s">
        <v>2</v>
      </c>
      <c r="P3" s="5">
        <v>6</v>
      </c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12.75" customHeight="1" x14ac:dyDescent="0.3">
      <c r="A4" s="1"/>
      <c r="B4" s="1"/>
      <c r="C4" s="1"/>
      <c r="D4" s="1"/>
      <c r="E4" s="1"/>
      <c r="F4" s="1"/>
      <c r="G4" s="2"/>
      <c r="H4" s="2"/>
      <c r="I4" s="2"/>
      <c r="J4" s="2"/>
      <c r="K4" s="2"/>
      <c r="L4" s="3"/>
      <c r="M4" s="1"/>
      <c r="N4" s="1"/>
      <c r="O4" s="2" t="s">
        <v>3</v>
      </c>
      <c r="P4" s="5">
        <v>2</v>
      </c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ht="12.75" customHeigh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2"/>
      <c r="L5" s="3"/>
      <c r="M5" s="1"/>
      <c r="N5" s="1"/>
      <c r="O5" s="2" t="s">
        <v>4</v>
      </c>
      <c r="P5" s="6" t="s">
        <v>5</v>
      </c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ht="12.75" customHeigh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2"/>
      <c r="L6" s="3"/>
      <c r="M6" s="1"/>
      <c r="N6" s="1"/>
      <c r="O6" s="2"/>
      <c r="P6" s="4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ht="12.75" customHeigh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2"/>
      <c r="L7" s="3"/>
      <c r="M7" s="1"/>
      <c r="N7" s="1"/>
      <c r="O7" s="2" t="s">
        <v>6</v>
      </c>
      <c r="P7" s="6" t="s">
        <v>50</v>
      </c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8.25" customHeigh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20.25" customHeight="1" x14ac:dyDescent="0.3">
      <c r="A9" s="56" t="s">
        <v>7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7"/>
      <c r="P9" s="7"/>
      <c r="Q9" s="7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19.5" customHeight="1" x14ac:dyDescent="0.3">
      <c r="A10" s="56" t="s">
        <v>8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ht="12.75" customHeigh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ht="42.75" customHeight="1" x14ac:dyDescent="0.3">
      <c r="A12" s="57" t="s">
        <v>9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8"/>
      <c r="N12" s="8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ht="12.75" customHeight="1" thickBot="1" x14ac:dyDescent="0.35">
      <c r="A13" s="1"/>
      <c r="B13" s="1"/>
      <c r="C13" s="1"/>
      <c r="D13" s="1"/>
      <c r="E13" s="1"/>
      <c r="F13" s="1"/>
      <c r="G13" s="1"/>
      <c r="H13" s="9"/>
      <c r="I13" s="9"/>
      <c r="J13" s="9"/>
      <c r="K13" s="9"/>
      <c r="L13" s="9"/>
      <c r="M13" s="9"/>
      <c r="N13" s="9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ht="12.75" customHeight="1" x14ac:dyDescent="0.3">
      <c r="A14" s="58" t="s">
        <v>10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"/>
      <c r="N14" s="1"/>
      <c r="O14" s="1"/>
      <c r="P14" s="1"/>
      <c r="Q14" s="1"/>
      <c r="R14" s="1"/>
      <c r="S14" s="1"/>
    </row>
    <row r="15" spans="1:30" ht="12" customHeight="1" x14ac:dyDescent="0.3">
      <c r="A15" s="59"/>
      <c r="B15" s="11">
        <f>L15-10</f>
        <v>2016</v>
      </c>
      <c r="C15" s="11">
        <f>L15-9</f>
        <v>2017</v>
      </c>
      <c r="D15" s="11">
        <f>L15-8</f>
        <v>2018</v>
      </c>
      <c r="E15" s="11">
        <f>L15-7</f>
        <v>2019</v>
      </c>
      <c r="F15" s="11">
        <f>L15-6</f>
        <v>2020</v>
      </c>
      <c r="G15" s="11">
        <f>L15-5</f>
        <v>2021</v>
      </c>
      <c r="H15" s="11">
        <f>L15-4</f>
        <v>2022</v>
      </c>
      <c r="I15" s="11">
        <f>L15-3</f>
        <v>2023</v>
      </c>
      <c r="J15" s="11">
        <f>L15-2</f>
        <v>2024</v>
      </c>
      <c r="K15" s="11">
        <f>L15-1</f>
        <v>2025</v>
      </c>
      <c r="L15" s="11">
        <v>2026</v>
      </c>
      <c r="M15" s="1"/>
      <c r="N15" s="1"/>
      <c r="O15" s="1"/>
      <c r="P15" s="1"/>
      <c r="Q15" s="1"/>
      <c r="R15" s="1"/>
      <c r="S15" s="1"/>
    </row>
    <row r="16" spans="1:30" ht="12.75" customHeight="1" x14ac:dyDescent="0.3">
      <c r="A16" s="60"/>
      <c r="B16" s="12" t="s">
        <v>11</v>
      </c>
      <c r="C16" s="12" t="s">
        <v>11</v>
      </c>
      <c r="D16" s="12" t="s">
        <v>11</v>
      </c>
      <c r="E16" s="12" t="s">
        <v>11</v>
      </c>
      <c r="F16" s="12" t="s">
        <v>11</v>
      </c>
      <c r="G16" s="12" t="s">
        <v>11</v>
      </c>
      <c r="H16" s="12" t="s">
        <v>11</v>
      </c>
      <c r="I16" s="12" t="s">
        <v>11</v>
      </c>
      <c r="J16" s="12" t="s">
        <v>12</v>
      </c>
      <c r="K16" s="12" t="s">
        <v>12</v>
      </c>
      <c r="L16" s="12" t="s">
        <v>13</v>
      </c>
      <c r="M16" s="1"/>
      <c r="N16" s="1"/>
      <c r="O16" s="1"/>
      <c r="P16" s="1"/>
      <c r="Q16" s="1"/>
      <c r="R16" s="1"/>
      <c r="S16" s="1"/>
    </row>
    <row r="17" spans="1:19" ht="12.75" customHeight="1" x14ac:dyDescent="0.3">
      <c r="A17" s="13" t="s">
        <v>14</v>
      </c>
      <c r="B17" s="14"/>
      <c r="C17" s="14"/>
      <c r="D17" s="14"/>
      <c r="E17" s="14"/>
      <c r="F17" s="14"/>
      <c r="G17" s="14">
        <v>1470228.9</v>
      </c>
      <c r="H17" s="14">
        <v>1432851.77</v>
      </c>
      <c r="I17" s="14">
        <v>1554510.9</v>
      </c>
      <c r="J17" s="14">
        <v>2220675.9500000002</v>
      </c>
      <c r="K17" s="14">
        <v>2820495.46</v>
      </c>
      <c r="L17" s="14">
        <v>8893786.2899999991</v>
      </c>
      <c r="M17" s="1"/>
      <c r="N17" s="1"/>
      <c r="O17" s="1"/>
      <c r="P17" s="1"/>
      <c r="Q17" s="1"/>
      <c r="R17" s="1"/>
      <c r="S17" s="1"/>
    </row>
    <row r="18" spans="1:19" ht="12.75" customHeight="1" x14ac:dyDescent="0.3">
      <c r="A18" s="13" t="s">
        <v>15</v>
      </c>
      <c r="B18" s="14"/>
      <c r="C18" s="14"/>
      <c r="D18" s="14"/>
      <c r="E18" s="14"/>
      <c r="F18" s="14"/>
      <c r="G18" s="14">
        <v>3811207.71</v>
      </c>
      <c r="H18" s="14">
        <v>6719595.5899999999</v>
      </c>
      <c r="I18" s="14">
        <v>6256806.8700000001</v>
      </c>
      <c r="J18" s="14">
        <v>6429899.7699999996</v>
      </c>
      <c r="K18" s="14">
        <v>5821640.3300000001</v>
      </c>
      <c r="L18" s="14">
        <v>6148781.7199999997</v>
      </c>
      <c r="M18" s="1"/>
      <c r="N18" s="1"/>
      <c r="O18" s="1"/>
      <c r="P18" s="1"/>
      <c r="Q18" s="1"/>
      <c r="R18" s="1"/>
      <c r="S18" s="1"/>
    </row>
    <row r="19" spans="1:19" ht="12.75" customHeight="1" x14ac:dyDescent="0.3">
      <c r="A19" s="13" t="s">
        <v>16</v>
      </c>
      <c r="B19" s="14"/>
      <c r="C19" s="14"/>
      <c r="D19" s="14"/>
      <c r="E19" s="14"/>
      <c r="F19" s="14"/>
      <c r="G19" s="14">
        <v>3272867.45</v>
      </c>
      <c r="H19" s="14">
        <v>3537992.04</v>
      </c>
      <c r="I19" s="14">
        <v>3388765.97</v>
      </c>
      <c r="J19" s="14">
        <v>4666136.3099999996</v>
      </c>
      <c r="K19" s="14">
        <v>5285094.49</v>
      </c>
      <c r="L19" s="14">
        <v>6026998.25</v>
      </c>
      <c r="M19" s="1"/>
      <c r="N19" s="1"/>
      <c r="O19" s="1"/>
      <c r="P19" s="1"/>
      <c r="Q19" s="1"/>
      <c r="R19" s="1"/>
      <c r="S19" s="1"/>
    </row>
    <row r="20" spans="1:19" ht="12.75" customHeight="1" x14ac:dyDescent="0.3">
      <c r="A20" s="13" t="s">
        <v>17</v>
      </c>
      <c r="B20" s="14"/>
      <c r="C20" s="14"/>
      <c r="D20" s="14"/>
      <c r="E20" s="14"/>
      <c r="F20" s="14"/>
      <c r="G20" s="14">
        <v>2670364.25</v>
      </c>
      <c r="H20" s="14">
        <v>2710135.59</v>
      </c>
      <c r="I20" s="14">
        <v>2888308.5</v>
      </c>
      <c r="J20" s="14">
        <v>3454451.89</v>
      </c>
      <c r="K20" s="14">
        <v>4167458.85</v>
      </c>
      <c r="L20" s="14">
        <v>5032662.21</v>
      </c>
      <c r="M20" s="1"/>
      <c r="N20" s="1"/>
      <c r="O20" s="1"/>
      <c r="P20" s="1"/>
      <c r="Q20" s="1"/>
      <c r="R20" s="1"/>
      <c r="S20" s="1"/>
    </row>
    <row r="21" spans="1:19" ht="12.75" customHeight="1" x14ac:dyDescent="0.3">
      <c r="A21" s="13" t="s">
        <v>18</v>
      </c>
      <c r="B21" s="14"/>
      <c r="C21" s="14"/>
      <c r="D21" s="14"/>
      <c r="E21" s="14"/>
      <c r="F21" s="14"/>
      <c r="G21" s="14">
        <v>2110154.7000000002</v>
      </c>
      <c r="H21" s="14">
        <v>2590726.63</v>
      </c>
      <c r="I21" s="14">
        <v>8084710.5899999999</v>
      </c>
      <c r="J21" s="14">
        <v>3069635.54</v>
      </c>
      <c r="K21" s="14">
        <v>3015586.07</v>
      </c>
      <c r="L21" s="14">
        <v>2714329.91</v>
      </c>
      <c r="M21" s="1"/>
      <c r="N21" s="1"/>
      <c r="O21" s="1"/>
      <c r="P21" s="1"/>
      <c r="Q21" s="1"/>
      <c r="R21" s="1"/>
      <c r="S21" s="1"/>
    </row>
    <row r="22" spans="1:19" ht="12.75" customHeight="1" x14ac:dyDescent="0.3">
      <c r="A22" s="13" t="s">
        <v>19</v>
      </c>
      <c r="B22" s="14"/>
      <c r="C22" s="14"/>
      <c r="D22" s="14"/>
      <c r="E22" s="14"/>
      <c r="F22" s="14"/>
      <c r="G22" s="14">
        <v>2365315.2200000002</v>
      </c>
      <c r="H22" s="14">
        <v>2526227.08</v>
      </c>
      <c r="I22" s="14">
        <v>2150307.41</v>
      </c>
      <c r="J22" s="14">
        <v>2522804.7599999998</v>
      </c>
      <c r="K22" s="14">
        <v>2794859.43</v>
      </c>
      <c r="L22" s="14">
        <v>3039944.7</v>
      </c>
      <c r="M22" s="1"/>
      <c r="N22" s="1"/>
      <c r="O22" s="1"/>
      <c r="P22" s="1"/>
      <c r="Q22" s="1"/>
      <c r="R22" s="1"/>
      <c r="S22" s="1"/>
    </row>
    <row r="23" spans="1:19" ht="12.75" customHeight="1" x14ac:dyDescent="0.3">
      <c r="A23" s="13" t="s">
        <v>20</v>
      </c>
      <c r="B23" s="14"/>
      <c r="C23" s="14"/>
      <c r="D23" s="14"/>
      <c r="E23" s="14"/>
      <c r="F23" s="14"/>
      <c r="G23" s="14">
        <v>4611838.9000000004</v>
      </c>
      <c r="H23" s="14">
        <v>9322933.8200000003</v>
      </c>
      <c r="I23" s="14">
        <v>8028824.4000000004</v>
      </c>
      <c r="J23" s="14">
        <v>5975663.4800000004</v>
      </c>
      <c r="K23" s="14">
        <v>6640482.3399999999</v>
      </c>
      <c r="L23" s="14">
        <v>6422510.1200000001</v>
      </c>
      <c r="M23" s="1"/>
      <c r="N23" s="1"/>
      <c r="O23" s="1"/>
      <c r="P23" s="1"/>
      <c r="Q23" s="1"/>
      <c r="R23" s="1"/>
      <c r="S23" s="1"/>
    </row>
    <row r="24" spans="1:19" ht="12.75" customHeight="1" x14ac:dyDescent="0.3">
      <c r="A24" s="13" t="s">
        <v>21</v>
      </c>
      <c r="B24" s="14"/>
      <c r="C24" s="14"/>
      <c r="D24" s="14"/>
      <c r="E24" s="14"/>
      <c r="F24" s="14"/>
      <c r="G24" s="14">
        <v>12838628.98</v>
      </c>
      <c r="H24" s="14">
        <v>14171510.289999999</v>
      </c>
      <c r="I24" s="14">
        <v>15191273.789999999</v>
      </c>
      <c r="J24" s="14">
        <v>17295885.079999998</v>
      </c>
      <c r="K24" s="14">
        <v>18522609.050000001</v>
      </c>
      <c r="L24" s="14">
        <v>25794151.07</v>
      </c>
      <c r="M24" s="1"/>
      <c r="N24" s="1"/>
      <c r="O24" s="1"/>
      <c r="P24" s="1"/>
      <c r="Q24" s="1"/>
      <c r="R24" s="1"/>
      <c r="S24" s="1"/>
    </row>
    <row r="25" spans="1:19" ht="12.75" customHeight="1" x14ac:dyDescent="0.3">
      <c r="A25" s="13" t="s">
        <v>22</v>
      </c>
      <c r="B25" s="14"/>
      <c r="C25" s="14"/>
      <c r="D25" s="14"/>
      <c r="E25" s="14"/>
      <c r="F25" s="14"/>
      <c r="G25" s="14">
        <v>22937582.359999999</v>
      </c>
      <c r="H25" s="14">
        <v>22395104.800000001</v>
      </c>
      <c r="I25" s="14">
        <v>21266337.149999999</v>
      </c>
      <c r="J25" s="14">
        <v>26593391.890000001</v>
      </c>
      <c r="K25" s="14">
        <v>27627300.640000001</v>
      </c>
      <c r="L25" s="14">
        <v>31146383.859999999</v>
      </c>
      <c r="M25" s="1"/>
      <c r="N25" s="1"/>
      <c r="O25" s="1"/>
      <c r="P25" s="1"/>
      <c r="Q25" s="1"/>
      <c r="R25" s="1"/>
      <c r="S25" s="1"/>
    </row>
    <row r="26" spans="1:19" ht="12.75" customHeight="1" x14ac:dyDescent="0.3">
      <c r="A26" s="13" t="s">
        <v>23</v>
      </c>
      <c r="B26" s="14"/>
      <c r="C26" s="14"/>
      <c r="D26" s="14"/>
      <c r="E26" s="14"/>
      <c r="F26" s="14"/>
      <c r="G26" s="14">
        <v>1296558.04</v>
      </c>
      <c r="H26" s="14">
        <v>1317224.3899999999</v>
      </c>
      <c r="I26" s="14">
        <v>1249744.67</v>
      </c>
      <c r="J26" s="14">
        <v>845753.52</v>
      </c>
      <c r="K26" s="14">
        <v>990208.74</v>
      </c>
      <c r="L26" s="14">
        <v>1668856.16</v>
      </c>
      <c r="M26" s="1"/>
      <c r="N26" s="1"/>
      <c r="O26" s="1"/>
      <c r="P26" s="1"/>
      <c r="Q26" s="1"/>
      <c r="R26" s="1"/>
      <c r="S26" s="1"/>
    </row>
    <row r="27" spans="1:19" ht="12.75" customHeight="1" x14ac:dyDescent="0.3">
      <c r="A27" s="13" t="s">
        <v>24</v>
      </c>
      <c r="B27" s="14"/>
      <c r="C27" s="14"/>
      <c r="D27" s="14"/>
      <c r="E27" s="14"/>
      <c r="F27" s="14"/>
      <c r="G27" s="14">
        <v>1686580</v>
      </c>
      <c r="H27" s="14">
        <v>2858839.31</v>
      </c>
      <c r="I27" s="14">
        <v>2929179.48</v>
      </c>
      <c r="J27" s="14">
        <v>3099461.29</v>
      </c>
      <c r="K27" s="14">
        <v>3304010.35</v>
      </c>
      <c r="L27" s="14">
        <v>3461733.37</v>
      </c>
      <c r="M27" s="1"/>
      <c r="N27" s="1"/>
      <c r="O27" s="1"/>
      <c r="P27" s="1"/>
      <c r="Q27" s="1"/>
      <c r="R27" s="1"/>
      <c r="S27" s="1"/>
    </row>
    <row r="28" spans="1:19" ht="12.75" customHeight="1" x14ac:dyDescent="0.3">
      <c r="A28" s="13" t="s">
        <v>25</v>
      </c>
      <c r="B28" s="14"/>
      <c r="C28" s="14"/>
      <c r="D28" s="14"/>
      <c r="E28" s="14"/>
      <c r="F28" s="14"/>
      <c r="G28" s="14">
        <v>8152991.6600000001</v>
      </c>
      <c r="H28" s="14">
        <v>8033331.9500000002</v>
      </c>
      <c r="I28" s="14">
        <v>8233026.0800000001</v>
      </c>
      <c r="J28" s="14">
        <v>9269154.5099999998</v>
      </c>
      <c r="K28" s="14">
        <v>9530178.8399999999</v>
      </c>
      <c r="L28" s="14">
        <v>10052818.609999999</v>
      </c>
      <c r="M28" s="1"/>
      <c r="N28" s="1"/>
      <c r="O28" s="1"/>
      <c r="P28" s="1"/>
      <c r="Q28" s="1"/>
      <c r="R28" s="1"/>
      <c r="S28" s="1"/>
    </row>
    <row r="29" spans="1:19" ht="12.75" customHeight="1" x14ac:dyDescent="0.3">
      <c r="A29" s="13" t="s">
        <v>26</v>
      </c>
      <c r="B29" s="14"/>
      <c r="C29" s="14"/>
      <c r="D29" s="14"/>
      <c r="E29" s="14"/>
      <c r="F29" s="14"/>
      <c r="G29" s="14">
        <v>6856774.7699999996</v>
      </c>
      <c r="H29" s="14">
        <v>7473508.8799999999</v>
      </c>
      <c r="I29" s="14">
        <v>7878383.9800000004</v>
      </c>
      <c r="J29" s="14">
        <v>9133097.8800000008</v>
      </c>
      <c r="K29" s="14">
        <v>9182018.6799999997</v>
      </c>
      <c r="L29" s="14">
        <v>10653071.59</v>
      </c>
      <c r="M29" s="1"/>
      <c r="N29" s="1"/>
      <c r="O29" s="1"/>
      <c r="P29" s="1"/>
      <c r="Q29" s="1"/>
      <c r="R29" s="1"/>
      <c r="S29" s="1"/>
    </row>
    <row r="30" spans="1:19" ht="12.75" customHeight="1" x14ac:dyDescent="0.3">
      <c r="A30" s="13" t="s">
        <v>27</v>
      </c>
      <c r="B30" s="14"/>
      <c r="C30" s="14"/>
      <c r="D30" s="14"/>
      <c r="E30" s="14"/>
      <c r="F30" s="14"/>
      <c r="G30" s="14">
        <v>10118077.109999999</v>
      </c>
      <c r="H30" s="14">
        <v>12051598.359999999</v>
      </c>
      <c r="I30" s="14">
        <v>12034411.460000001</v>
      </c>
      <c r="J30" s="14">
        <v>13999789.82</v>
      </c>
      <c r="K30" s="14">
        <v>15135828.449999999</v>
      </c>
      <c r="L30" s="14">
        <v>16779527.219999999</v>
      </c>
      <c r="M30" s="1"/>
      <c r="N30" s="1"/>
      <c r="O30" s="1"/>
      <c r="P30" s="1"/>
      <c r="Q30" s="1"/>
      <c r="R30" s="1"/>
      <c r="S30" s="1"/>
    </row>
    <row r="31" spans="1:19" ht="12.75" customHeight="1" x14ac:dyDescent="0.3">
      <c r="A31" s="13" t="s">
        <v>28</v>
      </c>
      <c r="B31" s="14"/>
      <c r="C31" s="14"/>
      <c r="D31" s="14"/>
      <c r="E31" s="14"/>
      <c r="F31" s="14"/>
      <c r="G31" s="14">
        <v>2596543.66</v>
      </c>
      <c r="H31" s="14">
        <v>2946436.1</v>
      </c>
      <c r="I31" s="14">
        <v>2638091.87</v>
      </c>
      <c r="J31" s="14">
        <v>3565691.17</v>
      </c>
      <c r="K31" s="14">
        <v>3966738.65</v>
      </c>
      <c r="L31" s="14">
        <v>4353117.6100000003</v>
      </c>
      <c r="M31" s="1"/>
      <c r="N31" s="1"/>
      <c r="O31" s="1"/>
      <c r="P31" s="1"/>
      <c r="Q31" s="1"/>
      <c r="R31" s="1"/>
      <c r="S31" s="1"/>
    </row>
    <row r="32" spans="1:19" ht="12.75" customHeight="1" x14ac:dyDescent="0.3">
      <c r="A32" s="13" t="s">
        <v>29</v>
      </c>
      <c r="B32" s="14"/>
      <c r="C32" s="14"/>
      <c r="D32" s="14"/>
      <c r="E32" s="14"/>
      <c r="F32" s="14"/>
      <c r="G32" s="14">
        <v>3305465.64</v>
      </c>
      <c r="H32" s="14">
        <v>3820675.73</v>
      </c>
      <c r="I32" s="14">
        <v>4895584.53</v>
      </c>
      <c r="J32" s="14">
        <v>4365378.5</v>
      </c>
      <c r="K32" s="14">
        <v>4427770.05</v>
      </c>
      <c r="L32" s="14">
        <v>4761936.16</v>
      </c>
      <c r="M32" s="1"/>
      <c r="N32" s="1"/>
      <c r="O32" s="1"/>
      <c r="P32" s="1"/>
      <c r="Q32" s="1"/>
      <c r="R32" s="1"/>
      <c r="S32" s="1"/>
    </row>
    <row r="33" spans="1:30" ht="13.8" x14ac:dyDescent="0.3">
      <c r="A33" s="13" t="s">
        <v>30</v>
      </c>
      <c r="B33" s="14"/>
      <c r="C33" s="14"/>
      <c r="D33" s="14"/>
      <c r="E33" s="14"/>
      <c r="F33" s="14"/>
      <c r="G33" s="14">
        <v>2360563.94</v>
      </c>
      <c r="H33" s="14">
        <v>2387900.94</v>
      </c>
      <c r="I33" s="14">
        <v>1658830.71</v>
      </c>
      <c r="J33" s="14">
        <v>2239467.66</v>
      </c>
      <c r="K33" s="14">
        <v>2351500.13</v>
      </c>
      <c r="L33" s="14">
        <v>2646498.4</v>
      </c>
      <c r="M33" s="1"/>
      <c r="N33" s="1"/>
      <c r="O33" s="1"/>
      <c r="P33" s="1"/>
      <c r="Q33" s="1"/>
      <c r="R33" s="1"/>
      <c r="S33" s="1"/>
    </row>
    <row r="34" spans="1:30" ht="12.75" customHeight="1" x14ac:dyDescent="0.3">
      <c r="A34" s="13" t="s">
        <v>31</v>
      </c>
      <c r="B34" s="14"/>
      <c r="C34" s="14"/>
      <c r="D34" s="14"/>
      <c r="E34" s="14"/>
      <c r="F34" s="14"/>
      <c r="G34" s="14">
        <v>8416614.6300000008</v>
      </c>
      <c r="H34" s="14">
        <v>9311471.5600000005</v>
      </c>
      <c r="I34" s="14">
        <v>13250104.720000001</v>
      </c>
      <c r="J34" s="14">
        <v>10362235.880000001</v>
      </c>
      <c r="K34" s="14">
        <v>10508590.27</v>
      </c>
      <c r="L34" s="14">
        <v>10968501.460000001</v>
      </c>
      <c r="M34" s="1"/>
      <c r="N34" s="1"/>
      <c r="O34" s="1"/>
      <c r="P34" s="1"/>
      <c r="Q34" s="1"/>
      <c r="R34" s="1"/>
      <c r="S34" s="1"/>
    </row>
    <row r="35" spans="1:30" ht="12.75" customHeight="1" x14ac:dyDescent="0.3">
      <c r="A35" s="13" t="s">
        <v>32</v>
      </c>
      <c r="B35" s="14"/>
      <c r="C35" s="14"/>
      <c r="D35" s="14"/>
      <c r="E35" s="14"/>
      <c r="F35" s="14"/>
      <c r="G35" s="14">
        <v>2819195.68</v>
      </c>
      <c r="H35" s="14">
        <v>2641216.7799999998</v>
      </c>
      <c r="I35" s="14">
        <v>2722968.98</v>
      </c>
      <c r="J35" s="14">
        <v>2297201.16</v>
      </c>
      <c r="K35" s="14">
        <v>2380831.6</v>
      </c>
      <c r="L35" s="14">
        <v>2399775.2400000002</v>
      </c>
      <c r="M35" s="1"/>
      <c r="N35" s="1"/>
      <c r="O35" s="1"/>
      <c r="P35" s="1"/>
      <c r="Q35" s="1"/>
      <c r="R35" s="1"/>
      <c r="S35" s="1"/>
    </row>
    <row r="36" spans="1:30" ht="12.75" customHeight="1" x14ac:dyDescent="0.3">
      <c r="A36" s="13" t="s">
        <v>33</v>
      </c>
      <c r="B36" s="14"/>
      <c r="C36" s="14"/>
      <c r="D36" s="14"/>
      <c r="E36" s="14"/>
      <c r="F36" s="14"/>
      <c r="G36" s="14">
        <v>3022444.65</v>
      </c>
      <c r="H36" s="14">
        <v>3390105.8</v>
      </c>
      <c r="I36" s="14">
        <v>3476791.53</v>
      </c>
      <c r="J36" s="14">
        <v>3876137.72</v>
      </c>
      <c r="K36" s="14">
        <v>4205327.92</v>
      </c>
      <c r="L36" s="14">
        <v>4842053.28</v>
      </c>
      <c r="M36" s="1"/>
      <c r="N36" s="1"/>
      <c r="O36" s="1"/>
      <c r="P36" s="1"/>
      <c r="Q36" s="1"/>
      <c r="R36" s="1"/>
      <c r="S36" s="1"/>
    </row>
    <row r="37" spans="1:30" ht="12.75" customHeight="1" thickBot="1" x14ac:dyDescent="0.35">
      <c r="A37" s="13" t="s">
        <v>34</v>
      </c>
      <c r="B37" s="14"/>
      <c r="C37" s="14"/>
      <c r="D37" s="14"/>
      <c r="E37" s="14"/>
      <c r="F37" s="14"/>
      <c r="G37" s="14">
        <v>8115578.3099999996</v>
      </c>
      <c r="H37" s="14">
        <v>7527936.96</v>
      </c>
      <c r="I37" s="14">
        <v>9509215.3300000001</v>
      </c>
      <c r="J37" s="14">
        <v>10021766.43</v>
      </c>
      <c r="K37" s="14">
        <v>10544372.300000001</v>
      </c>
      <c r="L37" s="14">
        <v>11204184.310000001</v>
      </c>
      <c r="M37" s="1"/>
      <c r="N37" s="1"/>
      <c r="O37" s="1"/>
      <c r="P37" s="1"/>
      <c r="Q37" s="1"/>
      <c r="R37" s="1"/>
      <c r="S37" s="1"/>
    </row>
    <row r="38" spans="1:30" ht="14.25" customHeight="1" thickTop="1" thickBot="1" x14ac:dyDescent="0.35">
      <c r="A38" s="15" t="s">
        <v>35</v>
      </c>
      <c r="B38" s="16">
        <f t="shared" ref="B38:F38" si="0">SUM(B17:B33)</f>
        <v>0</v>
      </c>
      <c r="C38" s="16">
        <f t="shared" si="0"/>
        <v>0</v>
      </c>
      <c r="D38" s="16">
        <f t="shared" si="0"/>
        <v>0</v>
      </c>
      <c r="E38" s="16">
        <f t="shared" si="0"/>
        <v>0</v>
      </c>
      <c r="F38" s="16">
        <f t="shared" si="0"/>
        <v>0</v>
      </c>
      <c r="G38" s="16">
        <f t="shared" ref="G38:L38" si="1">SUM(G17:G37)</f>
        <v>114835576.56</v>
      </c>
      <c r="H38" s="16">
        <f t="shared" si="1"/>
        <v>129167324.36999999</v>
      </c>
      <c r="I38" s="16">
        <f t="shared" si="1"/>
        <v>139286178.92000002</v>
      </c>
      <c r="J38" s="16">
        <f t="shared" si="1"/>
        <v>145303680.21000001</v>
      </c>
      <c r="K38" s="16">
        <f t="shared" si="1"/>
        <v>153222902.63999999</v>
      </c>
      <c r="L38" s="16">
        <f t="shared" si="1"/>
        <v>179011621.54000002</v>
      </c>
      <c r="M38" s="1"/>
      <c r="N38" s="1"/>
      <c r="O38" s="1"/>
      <c r="P38" s="1"/>
      <c r="Q38" s="1"/>
      <c r="R38" s="1"/>
      <c r="S38" s="1"/>
    </row>
    <row r="39" spans="1:30" ht="14.25" customHeight="1" x14ac:dyDescent="0.3">
      <c r="A39" s="17"/>
      <c r="B39" s="17"/>
      <c r="C39" s="17"/>
      <c r="D39" s="17"/>
      <c r="E39" s="17"/>
      <c r="F39" s="17"/>
      <c r="G39" s="17"/>
      <c r="H39" s="18"/>
      <c r="I39" s="18"/>
      <c r="J39" s="18"/>
      <c r="K39" s="18"/>
      <c r="L39" s="18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ht="53.25" customHeight="1" x14ac:dyDescent="0.3">
      <c r="A40" s="57" t="s">
        <v>36</v>
      </c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18"/>
      <c r="N40" s="18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ht="14.25" customHeight="1" thickBot="1" x14ac:dyDescent="0.35">
      <c r="A41" s="17"/>
      <c r="B41" s="17"/>
      <c r="C41" s="17"/>
      <c r="D41" s="17"/>
      <c r="E41" s="17"/>
      <c r="F41" s="17"/>
      <c r="G41" s="17"/>
      <c r="H41" s="18"/>
      <c r="I41" s="18"/>
      <c r="J41" s="18"/>
      <c r="K41" s="18"/>
      <c r="L41" s="18"/>
      <c r="M41" s="18"/>
      <c r="N41" s="18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ht="12.75" customHeight="1" x14ac:dyDescent="0.3">
      <c r="A42" s="61" t="s">
        <v>37</v>
      </c>
      <c r="B42" s="19"/>
      <c r="C42" s="19"/>
      <c r="D42" s="19"/>
      <c r="E42" s="19"/>
      <c r="F42" s="19"/>
      <c r="G42" s="19"/>
      <c r="H42" s="19"/>
      <c r="I42" s="20"/>
      <c r="J42" s="21"/>
      <c r="K42" s="20"/>
      <c r="L42" s="20"/>
      <c r="M42" s="20" t="s">
        <v>38</v>
      </c>
      <c r="N42" s="64" t="s">
        <v>39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30" ht="12.75" customHeight="1" x14ac:dyDescent="0.3">
      <c r="A43" s="62"/>
      <c r="B43" s="11">
        <f t="shared" ref="B43:L43" si="2">B15</f>
        <v>2016</v>
      </c>
      <c r="C43" s="11">
        <f t="shared" si="2"/>
        <v>2017</v>
      </c>
      <c r="D43" s="11">
        <f t="shared" si="2"/>
        <v>2018</v>
      </c>
      <c r="E43" s="11">
        <f t="shared" si="2"/>
        <v>2019</v>
      </c>
      <c r="F43" s="11">
        <f t="shared" si="2"/>
        <v>2020</v>
      </c>
      <c r="G43" s="11">
        <f t="shared" si="2"/>
        <v>2021</v>
      </c>
      <c r="H43" s="11">
        <f t="shared" si="2"/>
        <v>2022</v>
      </c>
      <c r="I43" s="11">
        <f t="shared" si="2"/>
        <v>2023</v>
      </c>
      <c r="J43" s="11">
        <f t="shared" si="2"/>
        <v>2024</v>
      </c>
      <c r="K43" s="11">
        <f t="shared" si="2"/>
        <v>2025</v>
      </c>
      <c r="L43" s="11">
        <f t="shared" si="2"/>
        <v>2026</v>
      </c>
      <c r="M43" s="22" t="s">
        <v>40</v>
      </c>
      <c r="N43" s="62"/>
      <c r="O43" s="1"/>
      <c r="P43" s="1"/>
      <c r="Q43" s="1"/>
      <c r="R43" s="1"/>
      <c r="S43" s="1"/>
      <c r="T43" s="1"/>
      <c r="U43" s="1"/>
      <c r="V43" s="1"/>
    </row>
    <row r="44" spans="1:30" ht="35.25" customHeight="1" x14ac:dyDescent="0.3">
      <c r="A44" s="63"/>
      <c r="B44" s="23" t="s">
        <v>11</v>
      </c>
      <c r="C44" s="23" t="s">
        <v>11</v>
      </c>
      <c r="D44" s="23" t="s">
        <v>11</v>
      </c>
      <c r="E44" s="23" t="s">
        <v>11</v>
      </c>
      <c r="F44" s="23" t="s">
        <v>11</v>
      </c>
      <c r="G44" s="23" t="s">
        <v>11</v>
      </c>
      <c r="H44" s="23" t="s">
        <v>11</v>
      </c>
      <c r="I44" s="23" t="s">
        <v>11</v>
      </c>
      <c r="J44" s="23" t="s">
        <v>12</v>
      </c>
      <c r="K44" s="24" t="s">
        <v>12</v>
      </c>
      <c r="L44" s="24" t="s">
        <v>13</v>
      </c>
      <c r="M44" s="25" t="s">
        <v>41</v>
      </c>
      <c r="N44" s="63"/>
      <c r="O44" s="1"/>
      <c r="P44" s="1"/>
      <c r="Q44" s="1"/>
      <c r="R44" s="1"/>
      <c r="S44" s="1"/>
      <c r="T44" s="1"/>
      <c r="U44" s="1"/>
      <c r="V44" s="1"/>
    </row>
    <row r="45" spans="1:30" ht="12.75" customHeight="1" x14ac:dyDescent="0.3">
      <c r="A45" s="26" t="s">
        <v>30</v>
      </c>
      <c r="B45" s="27"/>
      <c r="C45" s="27"/>
      <c r="D45" s="27"/>
      <c r="E45" s="27"/>
      <c r="F45" s="27"/>
      <c r="G45" s="27">
        <v>989022.57</v>
      </c>
      <c r="H45" s="27">
        <v>1277749.6100000001</v>
      </c>
      <c r="I45" s="27">
        <v>1169997.25</v>
      </c>
      <c r="J45" s="27">
        <v>1432622.39</v>
      </c>
      <c r="K45" s="27">
        <v>1518145.27</v>
      </c>
      <c r="L45" s="27">
        <v>1657741.55</v>
      </c>
      <c r="M45" s="28" t="s">
        <v>42</v>
      </c>
      <c r="N45" s="29"/>
      <c r="O45" s="1"/>
      <c r="P45" s="1"/>
      <c r="Q45" s="1"/>
      <c r="R45" s="1"/>
      <c r="S45" s="1"/>
      <c r="T45" s="1"/>
      <c r="U45" s="1"/>
      <c r="V45" s="1"/>
    </row>
    <row r="46" spans="1:30" ht="12.75" customHeight="1" x14ac:dyDescent="0.3">
      <c r="A46" s="30" t="s">
        <v>43</v>
      </c>
      <c r="B46" s="27"/>
      <c r="C46" s="27"/>
      <c r="D46" s="27"/>
      <c r="E46" s="27"/>
      <c r="F46" s="27"/>
      <c r="G46" s="27">
        <v>2298437.3199999998</v>
      </c>
      <c r="H46" s="27">
        <v>2514013.12</v>
      </c>
      <c r="I46" s="27">
        <v>3089456.3</v>
      </c>
      <c r="J46" s="27">
        <v>2709564.98</v>
      </c>
      <c r="K46" s="27">
        <v>2830269.01</v>
      </c>
      <c r="L46" s="27">
        <v>2918957.64</v>
      </c>
      <c r="M46" s="28" t="s">
        <v>42</v>
      </c>
      <c r="N46" s="29"/>
      <c r="O46" s="1"/>
      <c r="P46" s="1"/>
      <c r="Q46" s="1"/>
      <c r="R46" s="1"/>
      <c r="S46" s="1"/>
      <c r="T46" s="1"/>
      <c r="U46" s="1"/>
      <c r="V46" s="1"/>
    </row>
    <row r="47" spans="1:30" ht="12.75" customHeight="1" x14ac:dyDescent="0.3">
      <c r="A47" s="26" t="s">
        <v>44</v>
      </c>
      <c r="B47" s="27"/>
      <c r="C47" s="27"/>
      <c r="D47" s="27"/>
      <c r="E47" s="27"/>
      <c r="F47" s="27"/>
      <c r="G47" s="27">
        <v>3280982.15</v>
      </c>
      <c r="H47" s="27">
        <v>3344162.56</v>
      </c>
      <c r="I47" s="27">
        <v>4271429.18</v>
      </c>
      <c r="J47" s="27">
        <v>4575628.97</v>
      </c>
      <c r="K47" s="27">
        <v>5096152.01</v>
      </c>
      <c r="L47" s="27">
        <v>5014248.9000000004</v>
      </c>
      <c r="M47" s="28" t="s">
        <v>42</v>
      </c>
      <c r="N47" s="29"/>
      <c r="O47" s="1"/>
      <c r="P47" s="1"/>
      <c r="Q47" s="1"/>
      <c r="R47" s="1"/>
      <c r="S47" s="1"/>
      <c r="T47" s="1"/>
      <c r="U47" s="1"/>
      <c r="V47" s="1"/>
    </row>
    <row r="48" spans="1:30" ht="12.75" customHeight="1" x14ac:dyDescent="0.3">
      <c r="A48" s="31" t="s">
        <v>45</v>
      </c>
      <c r="B48" s="27"/>
      <c r="C48" s="27"/>
      <c r="D48" s="27"/>
      <c r="E48" s="27"/>
      <c r="F48" s="27"/>
      <c r="G48" s="27">
        <v>3399638.51</v>
      </c>
      <c r="H48" s="27">
        <v>3182431.86</v>
      </c>
      <c r="I48" s="27">
        <v>3083444.47</v>
      </c>
      <c r="J48" s="27">
        <v>3421461.21</v>
      </c>
      <c r="K48" s="27">
        <v>3661895.27</v>
      </c>
      <c r="L48" s="27">
        <v>3712403.34</v>
      </c>
      <c r="M48" s="28" t="s">
        <v>42</v>
      </c>
      <c r="N48" s="29"/>
      <c r="O48" s="1"/>
      <c r="P48" s="1"/>
      <c r="Q48" s="1"/>
      <c r="R48" s="1"/>
      <c r="S48" s="1"/>
      <c r="T48" s="1"/>
      <c r="U48" s="1"/>
      <c r="V48" s="1"/>
    </row>
    <row r="49" spans="1:30" ht="12.75" customHeight="1" x14ac:dyDescent="0.3">
      <c r="A49" s="30" t="s">
        <v>46</v>
      </c>
      <c r="B49" s="27"/>
      <c r="C49" s="27"/>
      <c r="D49" s="27"/>
      <c r="E49" s="27"/>
      <c r="F49" s="27"/>
      <c r="G49" s="27">
        <v>20130237.469999999</v>
      </c>
      <c r="H49" s="27">
        <v>18313222.850000001</v>
      </c>
      <c r="I49" s="27">
        <v>14894106.08</v>
      </c>
      <c r="J49" s="27">
        <v>17844030.629999999</v>
      </c>
      <c r="K49" s="27">
        <v>21194545.48</v>
      </c>
      <c r="L49" s="27">
        <v>25697891.620000001</v>
      </c>
      <c r="M49" s="28" t="s">
        <v>42</v>
      </c>
      <c r="N49" s="29"/>
      <c r="O49" s="1"/>
      <c r="P49" s="1"/>
      <c r="Q49" s="1"/>
      <c r="R49" s="1"/>
      <c r="S49" s="1"/>
      <c r="T49" s="1"/>
      <c r="U49" s="1"/>
      <c r="V49" s="1"/>
    </row>
    <row r="50" spans="1:30" ht="12.75" customHeight="1" x14ac:dyDescent="0.3">
      <c r="A50" s="32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8"/>
      <c r="N50" s="29"/>
      <c r="O50" s="1"/>
      <c r="P50" s="1"/>
      <c r="Q50" s="1"/>
      <c r="R50" s="1"/>
      <c r="S50" s="1"/>
      <c r="T50" s="1"/>
      <c r="U50" s="1"/>
      <c r="V50" s="1"/>
    </row>
    <row r="51" spans="1:30" ht="12.75" customHeight="1" x14ac:dyDescent="0.3">
      <c r="A51" s="32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8"/>
      <c r="N51" s="29"/>
      <c r="O51" s="1"/>
      <c r="P51" s="1"/>
      <c r="Q51" s="1"/>
      <c r="R51" s="1"/>
      <c r="S51" s="1"/>
      <c r="T51" s="1"/>
      <c r="U51" s="1"/>
      <c r="V51" s="1"/>
    </row>
    <row r="52" spans="1:30" ht="12.75" customHeight="1" x14ac:dyDescent="0.3">
      <c r="A52" s="32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28"/>
      <c r="N52" s="29"/>
      <c r="O52" s="1"/>
      <c r="P52" s="1"/>
      <c r="Q52" s="1"/>
      <c r="R52" s="1"/>
      <c r="S52" s="1"/>
      <c r="T52" s="1"/>
      <c r="U52" s="1"/>
      <c r="V52" s="1"/>
    </row>
    <row r="53" spans="1:30" ht="12.75" customHeight="1" x14ac:dyDescent="0.3">
      <c r="A53" s="32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28"/>
      <c r="N53" s="29"/>
      <c r="O53" s="1"/>
      <c r="P53" s="1"/>
      <c r="Q53" s="1"/>
      <c r="R53" s="1"/>
      <c r="S53" s="1"/>
      <c r="T53" s="1"/>
      <c r="U53" s="1"/>
      <c r="V53" s="1"/>
    </row>
    <row r="54" spans="1:30" ht="12.75" customHeight="1" x14ac:dyDescent="0.3">
      <c r="A54" s="32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4"/>
      <c r="N54" s="29"/>
      <c r="O54" s="1"/>
      <c r="P54" s="1"/>
      <c r="Q54" s="1"/>
      <c r="R54" s="1"/>
      <c r="S54" s="1"/>
      <c r="T54" s="1"/>
      <c r="U54" s="1"/>
      <c r="V54" s="1"/>
    </row>
    <row r="55" spans="1:30" ht="12.75" customHeight="1" x14ac:dyDescent="0.3">
      <c r="A55" s="32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28"/>
      <c r="N55" s="29"/>
      <c r="O55" s="1"/>
      <c r="P55" s="1"/>
      <c r="Q55" s="1"/>
      <c r="R55" s="1"/>
      <c r="S55" s="1"/>
      <c r="T55" s="1"/>
      <c r="U55" s="1"/>
      <c r="V55" s="1"/>
    </row>
    <row r="56" spans="1:30" ht="12.75" customHeight="1" x14ac:dyDescent="0.3">
      <c r="A56" s="32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28"/>
      <c r="N56" s="29"/>
      <c r="O56" s="1"/>
      <c r="P56" s="1"/>
      <c r="Q56" s="1"/>
      <c r="R56" s="1"/>
      <c r="S56" s="1"/>
      <c r="T56" s="1"/>
      <c r="U56" s="1"/>
      <c r="V56" s="1"/>
    </row>
    <row r="57" spans="1:30" ht="12.75" customHeight="1" thickBot="1" x14ac:dyDescent="0.35">
      <c r="A57" s="35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28"/>
      <c r="N57" s="37"/>
      <c r="O57" s="1"/>
      <c r="P57" s="1"/>
      <c r="Q57" s="1"/>
      <c r="R57" s="1"/>
      <c r="S57" s="1"/>
      <c r="T57" s="1"/>
      <c r="U57" s="1"/>
      <c r="V57" s="1"/>
    </row>
    <row r="58" spans="1:30" ht="12.75" customHeight="1" thickTop="1" thickBot="1" x14ac:dyDescent="0.35">
      <c r="A58" s="38" t="s">
        <v>47</v>
      </c>
      <c r="B58" s="39">
        <f t="shared" ref="B58:L58" si="3">SUM(B45:B57)</f>
        <v>0</v>
      </c>
      <c r="C58" s="39">
        <f t="shared" si="3"/>
        <v>0</v>
      </c>
      <c r="D58" s="39">
        <f t="shared" si="3"/>
        <v>0</v>
      </c>
      <c r="E58" s="39">
        <f t="shared" si="3"/>
        <v>0</v>
      </c>
      <c r="F58" s="39">
        <f t="shared" si="3"/>
        <v>0</v>
      </c>
      <c r="G58" s="39">
        <f t="shared" si="3"/>
        <v>30098318.019999996</v>
      </c>
      <c r="H58" s="39">
        <f t="shared" si="3"/>
        <v>28631580</v>
      </c>
      <c r="I58" s="39">
        <f t="shared" si="3"/>
        <v>26508433.280000001</v>
      </c>
      <c r="J58" s="39">
        <f t="shared" si="3"/>
        <v>29983308.18</v>
      </c>
      <c r="K58" s="39">
        <f t="shared" si="3"/>
        <v>34301007.039999999</v>
      </c>
      <c r="L58" s="39">
        <f t="shared" si="3"/>
        <v>39001243.049999997</v>
      </c>
      <c r="M58" s="40"/>
      <c r="N58" s="41"/>
      <c r="O58" s="1"/>
      <c r="P58" s="1"/>
      <c r="Q58" s="1"/>
      <c r="R58" s="1"/>
      <c r="S58" s="1"/>
      <c r="T58" s="1"/>
      <c r="U58" s="1"/>
      <c r="V58" s="1"/>
    </row>
    <row r="59" spans="1:30" ht="12.75" customHeight="1" thickBot="1" x14ac:dyDescent="0.35">
      <c r="A59" s="17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"/>
      <c r="P59" s="1"/>
      <c r="Q59" s="1"/>
      <c r="R59" s="1"/>
      <c r="S59" s="1"/>
      <c r="T59" s="1"/>
      <c r="U59" s="1"/>
      <c r="V59" s="1"/>
    </row>
    <row r="60" spans="1:30" ht="12.75" customHeight="1" thickBot="1" x14ac:dyDescent="0.35">
      <c r="A60" s="42" t="s">
        <v>48</v>
      </c>
      <c r="B60" s="43" t="str">
        <f t="shared" ref="B60:L60" si="4">IF(ISERROR(B58/B38),"0%",B58/B38)</f>
        <v>0%</v>
      </c>
      <c r="C60" s="43" t="str">
        <f t="shared" si="4"/>
        <v>0%</v>
      </c>
      <c r="D60" s="43" t="str">
        <f t="shared" si="4"/>
        <v>0%</v>
      </c>
      <c r="E60" s="43" t="str">
        <f t="shared" si="4"/>
        <v>0%</v>
      </c>
      <c r="F60" s="43" t="str">
        <f t="shared" si="4"/>
        <v>0%</v>
      </c>
      <c r="G60" s="43">
        <f t="shared" si="4"/>
        <v>0.26209924590986</v>
      </c>
      <c r="H60" s="43">
        <f t="shared" si="4"/>
        <v>0.22166271647761934</v>
      </c>
      <c r="I60" s="43">
        <f t="shared" si="4"/>
        <v>0.19031632201803242</v>
      </c>
      <c r="J60" s="43">
        <f t="shared" si="4"/>
        <v>0.20634926890128766</v>
      </c>
      <c r="K60" s="43">
        <f t="shared" si="4"/>
        <v>0.22386344631905872</v>
      </c>
      <c r="L60" s="43">
        <f t="shared" si="4"/>
        <v>0.21786989422519251</v>
      </c>
      <c r="M60" s="44"/>
      <c r="N60" s="45"/>
      <c r="O60" s="1"/>
      <c r="P60" s="1"/>
      <c r="Q60" s="1"/>
      <c r="R60" s="1"/>
      <c r="S60" s="1"/>
      <c r="T60" s="1"/>
      <c r="U60" s="1"/>
      <c r="V60" s="1"/>
    </row>
    <row r="61" spans="1:30" ht="12.75" customHeight="1" x14ac:dyDescent="0.3">
      <c r="A61" s="54"/>
      <c r="B61" s="46"/>
      <c r="C61" s="46"/>
      <c r="D61" s="46"/>
      <c r="E61" s="46"/>
      <c r="F61" s="46"/>
      <c r="G61" s="46"/>
      <c r="H61" s="47"/>
      <c r="I61" s="47"/>
      <c r="J61" s="47"/>
      <c r="K61" s="48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ht="12.75" customHeight="1" x14ac:dyDescent="0.3">
      <c r="A62" s="55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ht="12.75" customHeight="1" x14ac:dyDescent="0.3">
      <c r="A63" s="49"/>
      <c r="B63" s="49"/>
      <c r="C63" s="49"/>
      <c r="D63" s="49"/>
      <c r="E63" s="49"/>
      <c r="F63" s="49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ht="12.75" customHeight="1" x14ac:dyDescent="0.3">
      <c r="A64" s="54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ht="12.75" customHeight="1" x14ac:dyDescent="0.3">
      <c r="A65" s="55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ht="12.75" customHeight="1" x14ac:dyDescent="0.3">
      <c r="A66" s="9"/>
      <c r="B66" s="9"/>
      <c r="C66" s="9"/>
      <c r="D66" s="9"/>
      <c r="E66" s="9"/>
      <c r="F66" s="9"/>
      <c r="G66" s="9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ht="12.75" customHeight="1" x14ac:dyDescent="0.3">
      <c r="A67" s="54"/>
      <c r="B67" s="46"/>
      <c r="C67" s="46"/>
      <c r="D67" s="46"/>
      <c r="E67" s="46"/>
      <c r="F67" s="46"/>
      <c r="G67" s="46"/>
      <c r="H67" s="1"/>
      <c r="I67" s="1"/>
      <c r="J67" s="1"/>
      <c r="K67" s="47"/>
      <c r="L67" s="47"/>
      <c r="M67" s="47"/>
      <c r="N67" s="47"/>
      <c r="O67" s="47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ht="12.75" customHeight="1" x14ac:dyDescent="0.3">
      <c r="A68" s="55"/>
      <c r="B68" s="46"/>
      <c r="C68" s="46"/>
      <c r="D68" s="46"/>
      <c r="E68" s="46"/>
      <c r="F68" s="46"/>
      <c r="G68" s="46"/>
      <c r="H68" s="1"/>
      <c r="I68" s="1"/>
      <c r="J68" s="1"/>
      <c r="K68" s="47"/>
      <c r="L68" s="47"/>
      <c r="M68" s="47"/>
      <c r="N68" s="47"/>
      <c r="O68" s="47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ht="12.75" customHeight="1" x14ac:dyDescent="0.3">
      <c r="A69" s="9"/>
      <c r="B69" s="9"/>
      <c r="C69" s="9"/>
      <c r="D69" s="9"/>
      <c r="E69" s="9"/>
      <c r="F69" s="9"/>
      <c r="G69" s="50"/>
      <c r="H69" s="51"/>
      <c r="I69" s="51"/>
      <c r="J69" s="51"/>
      <c r="K69" s="52"/>
      <c r="L69" s="52"/>
      <c r="M69" s="52"/>
      <c r="N69" s="52"/>
      <c r="O69" s="52"/>
      <c r="P69" s="5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ht="12.75" customHeight="1" x14ac:dyDescent="0.3">
      <c r="A70" s="53"/>
      <c r="B70" s="53"/>
      <c r="C70" s="53"/>
      <c r="D70" s="53"/>
      <c r="E70" s="53"/>
      <c r="F70" s="53"/>
      <c r="G70" s="53"/>
      <c r="H70" s="1"/>
      <c r="I70" s="1"/>
      <c r="J70" s="1"/>
      <c r="K70" s="47"/>
      <c r="L70" s="47"/>
      <c r="M70" s="47"/>
      <c r="N70" s="47"/>
      <c r="O70" s="47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ht="12.75" customHeight="1" x14ac:dyDescent="0.3">
      <c r="A71" s="53"/>
      <c r="B71" s="53"/>
      <c r="C71" s="53"/>
      <c r="D71" s="53"/>
      <c r="E71" s="53"/>
      <c r="F71" s="53"/>
      <c r="G71" s="53"/>
      <c r="H71" s="1"/>
      <c r="I71" s="1"/>
      <c r="J71" s="1"/>
      <c r="K71" s="47"/>
      <c r="L71" s="47"/>
      <c r="M71" s="47"/>
      <c r="N71" s="47"/>
      <c r="O71" s="47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ht="12.75" customHeight="1" x14ac:dyDescent="0.3">
      <c r="A72" s="53"/>
      <c r="B72" s="53"/>
      <c r="C72" s="53"/>
      <c r="D72" s="53"/>
      <c r="E72" s="53"/>
      <c r="F72" s="53"/>
      <c r="G72" s="53"/>
      <c r="H72" s="1"/>
      <c r="I72" s="1"/>
      <c r="J72" s="1"/>
      <c r="K72" s="47"/>
      <c r="L72" s="47"/>
      <c r="M72" s="47"/>
      <c r="N72" s="47"/>
      <c r="O72" s="47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ht="12.75" customHeight="1" x14ac:dyDescent="0.3">
      <c r="A73" s="53"/>
      <c r="B73" s="53"/>
      <c r="C73" s="53"/>
      <c r="D73" s="53"/>
      <c r="E73" s="53"/>
      <c r="F73" s="53"/>
      <c r="G73" s="53"/>
      <c r="H73" s="1"/>
      <c r="I73" s="1"/>
      <c r="J73" s="1"/>
      <c r="K73" s="47"/>
      <c r="L73" s="47"/>
      <c r="M73" s="47"/>
      <c r="N73" s="47"/>
      <c r="O73" s="47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ht="12.75" customHeight="1" x14ac:dyDescent="0.3">
      <c r="A74" s="9"/>
      <c r="B74" s="9"/>
      <c r="C74" s="9"/>
      <c r="D74" s="9"/>
      <c r="E74" s="9"/>
      <c r="F74" s="9"/>
      <c r="G74" s="9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ht="12.75" customHeight="1" x14ac:dyDescent="0.3">
      <c r="A75" s="54"/>
      <c r="B75" s="46"/>
      <c r="C75" s="46"/>
      <c r="D75" s="46"/>
      <c r="E75" s="46"/>
      <c r="F75" s="46"/>
      <c r="G75" s="46"/>
      <c r="H75" s="1"/>
      <c r="I75" s="1"/>
      <c r="J75" s="1"/>
      <c r="K75" s="47"/>
      <c r="L75" s="47"/>
      <c r="M75" s="47"/>
      <c r="N75" s="47"/>
      <c r="O75" s="47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ht="12.75" customHeight="1" x14ac:dyDescent="0.3">
      <c r="A76" s="55"/>
      <c r="B76" s="46"/>
      <c r="C76" s="46"/>
      <c r="D76" s="46"/>
      <c r="E76" s="46"/>
      <c r="F76" s="46"/>
      <c r="G76" s="46"/>
      <c r="H76" s="1"/>
      <c r="I76" s="1"/>
      <c r="J76" s="1"/>
      <c r="K76" s="47"/>
      <c r="L76" s="47"/>
      <c r="M76" s="47"/>
      <c r="N76" s="47"/>
      <c r="O76" s="47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ht="12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ht="12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ht="12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ht="12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ht="12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ht="12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ht="12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ht="12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ht="12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ht="12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ht="12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ht="12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ht="12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ht="12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ht="12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ht="12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ht="12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ht="12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ht="12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ht="12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ht="12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ht="12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ht="12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ht="12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ht="12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ht="12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ht="12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ht="12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ht="12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ht="12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ht="12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ht="12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ht="12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ht="12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ht="12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ht="12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ht="12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ht="12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ht="12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ht="12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ht="12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ht="12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ht="12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ht="12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ht="12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ht="12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12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12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ht="12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12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12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12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ht="12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ht="12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ht="12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ht="12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ht="12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ht="12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ht="12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ht="12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ht="12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ht="12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ht="12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ht="12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ht="12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ht="12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ht="12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12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12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12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12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12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12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12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12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12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12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12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12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12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12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12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12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12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12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12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12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12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12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12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12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12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12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12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12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12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12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12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12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12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12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12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12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12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12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12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12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12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12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12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12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12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12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12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12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12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12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12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12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12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12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12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12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12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12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12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12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12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12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12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12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12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12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12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12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12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12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12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12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ht="12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ht="12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ht="12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ht="12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ht="12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ht="12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ht="12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ht="12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ht="12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ht="12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ht="12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ht="12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ht="12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ht="12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ht="12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ht="12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ht="12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ht="12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ht="12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ht="12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ht="12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ht="12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ht="12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ht="12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ht="12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ht="12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ht="12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ht="12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0" ht="12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0" ht="12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0" ht="12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0" ht="12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 ht="12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0" ht="12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0" ht="12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0" ht="12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0" ht="12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0" ht="12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0" ht="12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0" ht="12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 ht="12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1:30" ht="12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1:30" ht="12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1:30" ht="12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1:30" ht="12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1:30" ht="12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1:30" ht="12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1:30" ht="12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1:30" ht="12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1:30" ht="12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1:30" ht="12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1:30" ht="12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1:30" ht="12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1:30" ht="12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1:30" ht="12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1:30" ht="12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1:30" ht="12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1:30" ht="12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1:30" ht="12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1:30" ht="12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1:30" ht="12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1:30" ht="12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1:30" ht="12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1:30" ht="12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1:30" ht="12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1:30" ht="12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1:30" ht="12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1:30" ht="12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1:30" ht="12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1:30" ht="12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1:30" ht="12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1:30" ht="12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1:30" ht="12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1:30" ht="12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1:30" ht="12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1:30" ht="12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1:30" ht="12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1:30" ht="12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1:30" ht="12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1:30" ht="12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1:30" ht="12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1:30" ht="12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1:30" ht="12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1:30" ht="12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1:30" ht="12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1:30" ht="12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1:30" ht="12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1:30" ht="12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1:30" ht="12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1:30" ht="12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1:30" ht="12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1:30" ht="12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1:30" ht="12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1:30" ht="12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1:30" ht="12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1:30" ht="12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1:30" ht="12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1:30" ht="12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1:30" ht="12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1:30" ht="12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1:30" ht="12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1:30" ht="12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1:30" ht="12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1:30" ht="12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1:30" ht="12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1:30" ht="12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1:30" ht="12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1:30" ht="12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1:30" ht="12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1:30" ht="12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1:30" ht="12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1:30" ht="12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1:30" ht="12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1:30" ht="12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1:30" ht="12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1:30" ht="12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1:30" ht="12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1:30" ht="12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1:30" ht="12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1:30" ht="12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1:30" ht="12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1:30" ht="12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1:30" ht="12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1:30" ht="12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1:30" ht="12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1:30" ht="12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1:30" ht="12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1:30" ht="12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1:30" ht="12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1:30" ht="12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1:30" ht="12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1:30" ht="12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1:30" ht="12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1:30" ht="12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1:30" ht="12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1:30" ht="12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1:30" ht="12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1:30" ht="12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1:30" ht="12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1:30" ht="12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1:30" ht="12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1:30" ht="12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1:30" ht="12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1:30" ht="12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1:30" ht="12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1:30" ht="12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1:30" ht="12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1:30" ht="12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1:30" ht="12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1:30" ht="12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1:30" ht="12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1:30" ht="12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1:30" ht="12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1:30" ht="12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1:30" ht="12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1:30" ht="12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1:30" ht="12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1:30" ht="12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1:30" ht="12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1:30" ht="12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1:30" ht="12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1:30" ht="12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1:30" ht="12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1:30" ht="12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1:30" ht="12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1:30" ht="12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1:30" ht="12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1:30" ht="12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1:30" ht="12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1:30" ht="12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pans="1:30" ht="12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pans="1:30" ht="12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pans="1:30" ht="12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pans="1:30" ht="12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spans="1:30" ht="12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pans="1:30" ht="12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pans="1:30" ht="12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spans="1:30" ht="12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spans="1:30" ht="12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spans="1:30" ht="12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spans="1:30" ht="12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spans="1:30" ht="12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spans="1:30" ht="12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spans="1:30" ht="12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pans="1:30" ht="12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spans="1:30" ht="12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spans="1:30" ht="12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spans="1:30" ht="12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pans="1:30" ht="12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spans="1:30" ht="12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spans="1:30" ht="12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spans="1:30" ht="12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spans="1:30" ht="12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pans="1:30" ht="12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pans="1:30" ht="12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pans="1:30" ht="12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pans="1:30" ht="12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pans="1:30" ht="12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pans="1:30" ht="12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spans="1:30" ht="12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spans="1:30" ht="12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spans="1:30" ht="12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spans="1:30" ht="12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spans="1:30" ht="12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spans="1:30" ht="12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spans="1:30" ht="12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spans="1:30" ht="12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spans="1:30" ht="12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spans="1:30" ht="12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spans="1:30" ht="12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spans="1:30" ht="12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spans="1:30" ht="12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spans="1:30" ht="12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spans="1:30" ht="12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spans="1:30" ht="12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spans="1:30" ht="12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spans="1:30" ht="12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spans="1:30" ht="12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spans="1:30" ht="12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pans="1:30" ht="12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spans="1:30" ht="12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spans="1:30" ht="12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spans="1:30" ht="12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spans="1:30" ht="12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spans="1:30" ht="12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spans="1:30" ht="12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spans="1:30" ht="12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spans="1:30" ht="12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spans="1:30" ht="12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spans="1:30" ht="12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spans="1:30" ht="12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spans="1:30" ht="12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spans="1:30" ht="12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spans="1:30" ht="12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spans="1:30" ht="12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spans="1:30" ht="12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spans="1:30" ht="12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spans="1:30" ht="12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spans="1:30" ht="12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spans="1:30" ht="12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spans="1:30" ht="12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spans="1:30" ht="12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spans="1:30" ht="12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spans="1:30" ht="12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spans="1:30" ht="12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spans="1:30" ht="12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spans="1:30" ht="12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spans="1:30" ht="12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spans="1:30" ht="12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spans="1:30" ht="12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spans="1:30" ht="12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spans="1:30" ht="12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spans="1:30" ht="12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spans="1:30" ht="12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spans="1:30" ht="12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 spans="1:30" ht="12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 spans="1:30" ht="12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 spans="1:30" ht="12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 spans="1:30" ht="12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 spans="1:30" ht="12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 spans="1:30" ht="12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 spans="1:30" ht="12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 spans="1:30" ht="12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 spans="1:30" ht="12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 spans="1:30" ht="12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 spans="1:30" ht="12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 spans="1:30" ht="12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 spans="1:30" ht="12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spans="1:30" ht="12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spans="1:30" ht="12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 spans="1:30" ht="12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 spans="1:30" ht="12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 spans="1:30" ht="12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 spans="1:30" ht="12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 spans="1:30" ht="12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spans="1:30" ht="12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 spans="1:30" ht="12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 spans="1:30" ht="12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 spans="1:30" ht="12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 spans="1:30" ht="12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 spans="1:30" ht="12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 spans="1:30" ht="12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 spans="1:30" ht="12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 spans="1:30" ht="12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  <row r="500" spans="1:30" ht="12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 spans="1:30" ht="12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</row>
    <row r="502" spans="1:30" ht="12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 spans="1:30" ht="12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</row>
    <row r="504" spans="1:30" ht="12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 spans="1:30" ht="12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 spans="1:30" ht="12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 spans="1:30" ht="12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 spans="1:30" ht="12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 spans="1:30" ht="12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 spans="1:30" ht="12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</row>
    <row r="511" spans="1:30" ht="12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</row>
    <row r="512" spans="1:30" ht="12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 spans="1:30" ht="12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 spans="1:30" ht="12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</row>
    <row r="515" spans="1:30" ht="12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 spans="1:30" ht="12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 spans="1:30" ht="12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 spans="1:30" ht="12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 spans="1:30" ht="12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 spans="1:30" ht="12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 spans="1:30" ht="12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 spans="1:30" ht="12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 spans="1:30" ht="12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 spans="1:30" ht="12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 spans="1:30" ht="12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 spans="1:30" ht="12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 spans="1:30" ht="12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 spans="1:30" ht="12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 spans="1:30" ht="12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 spans="1:30" ht="12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 spans="1:30" ht="12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 spans="1:30" ht="12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 spans="1:30" ht="12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 spans="1:30" ht="12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 spans="1:30" ht="12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 spans="1:30" ht="12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 spans="1:30" ht="12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 spans="1:30" ht="12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 spans="1:30" ht="12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 spans="1:30" ht="12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 spans="1:30" ht="12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 spans="1:30" ht="12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 spans="1:30" ht="12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 spans="1:30" ht="12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 spans="1:30" ht="12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 spans="1:30" ht="12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 spans="1:30" ht="12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 spans="1:30" ht="12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 spans="1:30" ht="12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 spans="1:30" ht="12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 spans="1:30" ht="12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 spans="1:30" ht="12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 spans="1:30" ht="12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 spans="1:30" ht="12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 spans="1:30" ht="12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 spans="1:30" ht="12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 spans="1:30" ht="12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 spans="1:30" ht="12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 spans="1:30" ht="12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 spans="1:30" ht="12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 spans="1:30" ht="12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 spans="1:30" ht="12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 spans="1:30" ht="12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 spans="1:30" ht="12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 spans="1:30" ht="12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 spans="1:30" ht="12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 spans="1:30" ht="12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 spans="1:30" ht="12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 spans="1:30" ht="12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 spans="1:30" ht="12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 spans="1:30" ht="12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 spans="1:30" ht="12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 spans="1:30" ht="12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 spans="1:30" ht="12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 spans="1:30" ht="12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 spans="1:30" ht="12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 spans="1:30" ht="12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 spans="1:30" ht="12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 spans="1:30" ht="12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 spans="1:30" ht="12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 spans="1:30" ht="12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 spans="1:30" ht="12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 spans="1:30" ht="12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 spans="1:30" ht="12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 spans="1:30" ht="12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 spans="1:30" ht="12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 spans="1:30" ht="12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 spans="1:30" ht="12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 spans="1:30" ht="12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 spans="1:30" ht="12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 spans="1:30" ht="12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 spans="1:30" ht="12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 spans="1:30" ht="12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 spans="1:30" ht="12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 spans="1:30" ht="12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 spans="1:30" ht="12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 spans="1:30" ht="12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 spans="1:30" ht="12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 spans="1:30" ht="12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</row>
    <row r="600" spans="1:30" ht="12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 spans="1:30" ht="12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</row>
    <row r="602" spans="1:30" ht="12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 spans="1:30" ht="12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 spans="1:30" ht="12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 spans="1:30" ht="12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 spans="1:30" ht="12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 spans="1:30" ht="12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 spans="1:30" ht="12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 spans="1:30" ht="12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 spans="1:30" ht="12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 spans="1:30" ht="12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 spans="1:30" ht="12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 spans="1:30" ht="12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</row>
    <row r="614" spans="1:30" ht="12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</row>
    <row r="615" spans="1:30" ht="12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</row>
    <row r="616" spans="1:30" ht="12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</row>
    <row r="617" spans="1:30" ht="12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</row>
    <row r="618" spans="1:30" ht="12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</row>
    <row r="619" spans="1:30" ht="12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</row>
    <row r="620" spans="1:30" ht="12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</row>
    <row r="621" spans="1:30" ht="12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</row>
    <row r="622" spans="1:30" ht="12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 spans="1:30" ht="12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 spans="1:30" ht="12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 spans="1:30" ht="12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 spans="1:30" ht="12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</row>
    <row r="627" spans="1:30" ht="12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</row>
    <row r="628" spans="1:30" ht="12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</row>
    <row r="629" spans="1:30" ht="12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 spans="1:30" ht="12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 spans="1:30" ht="12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</row>
    <row r="632" spans="1:30" ht="12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</row>
    <row r="633" spans="1:30" ht="12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 spans="1:30" ht="12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 spans="1:30" ht="12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 spans="1:30" ht="12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 spans="1:30" ht="12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 spans="1:30" ht="12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 spans="1:30" ht="12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 spans="1:30" ht="12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 spans="1:30" ht="12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 spans="1:30" ht="12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 spans="1:30" ht="12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 spans="1:30" ht="12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 spans="1:30" ht="12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 spans="1:30" ht="12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 spans="1:30" ht="12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 spans="1:30" ht="12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 spans="1:30" ht="12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 spans="1:30" ht="12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 spans="1:30" ht="12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 spans="1:30" ht="12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 spans="1:30" ht="12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 spans="1:30" ht="12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 spans="1:30" ht="12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 spans="1:30" ht="12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 spans="1:30" ht="12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 spans="1:30" ht="12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 spans="1:30" ht="12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 spans="1:30" ht="12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 spans="1:30" ht="12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 spans="1:30" ht="12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 spans="1:30" ht="12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 spans="1:30" ht="12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 spans="1:30" ht="12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 spans="1:30" ht="12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 spans="1:30" ht="12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 spans="1:30" ht="12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 spans="1:30" ht="12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 spans="1:30" ht="12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 spans="1:30" ht="12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 spans="1:30" ht="12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 spans="1:30" ht="12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 spans="1:30" ht="12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 spans="1:30" ht="12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 spans="1:30" ht="12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 spans="1:30" ht="12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 spans="1:30" ht="12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 spans="1:30" ht="12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 spans="1:30" ht="12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 spans="1:30" ht="12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 spans="1:30" ht="12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 spans="1:30" ht="12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 spans="1:30" ht="12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 spans="1:30" ht="12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 spans="1:30" ht="12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 spans="1:30" ht="12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 spans="1:30" ht="12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 spans="1:30" ht="12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 spans="1:30" ht="12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 spans="1:30" ht="12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 spans="1:30" ht="12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 spans="1:30" ht="12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 spans="1:30" ht="12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 spans="1:30" ht="12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 spans="1:30" ht="12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 spans="1:30" ht="12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 spans="1:30" ht="12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 spans="1:30" ht="12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 spans="1:30" ht="12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 spans="1:30" ht="12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 spans="1:30" ht="12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 spans="1:30" ht="12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 spans="1:30" ht="12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 spans="1:30" ht="12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 spans="1:30" ht="12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 spans="1:30" ht="12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 spans="1:30" ht="12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 spans="1:30" ht="12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 spans="1:30" ht="12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 spans="1:30" ht="12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 spans="1:30" ht="12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 spans="1:30" ht="12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 spans="1:30" ht="12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 spans="1:30" ht="12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 spans="1:30" ht="12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 spans="1:30" ht="12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 spans="1:30" ht="12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 spans="1:30" ht="12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 spans="1:30" ht="12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 spans="1:30" ht="12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 spans="1:30" ht="12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 spans="1:30" ht="12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 spans="1:30" ht="12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 spans="1:30" ht="12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 spans="1:30" ht="12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 spans="1:30" ht="12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 spans="1:30" ht="12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 spans="1:30" ht="12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 spans="1:30" ht="12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 spans="1:30" ht="12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 spans="1:30" ht="12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 spans="1:30" ht="12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 spans="1:30" ht="12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 spans="1:30" ht="12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 spans="1:30" ht="12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 spans="1:30" ht="12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 spans="1:30" ht="12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 spans="1:30" ht="12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 spans="1:30" ht="12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 spans="1:30" ht="12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 spans="1:30" ht="12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 spans="1:30" ht="12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 spans="1:30" ht="12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 spans="1:30" ht="12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 spans="1:30" ht="12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 spans="1:30" ht="12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 spans="1:30" ht="12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 spans="1:30" ht="12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 spans="1:30" ht="12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 spans="1:30" ht="12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 spans="1:30" ht="12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 spans="1:30" ht="12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 spans="1:30" ht="12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 spans="1:30" ht="12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 spans="1:30" ht="12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 spans="1:30" ht="12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 spans="1:30" ht="12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 spans="1:30" ht="12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 spans="1:30" ht="12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 spans="1:30" ht="12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 spans="1:30" ht="12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 spans="1:30" ht="12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 spans="1:30" ht="12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 spans="1:30" ht="12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 spans="1:30" ht="12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 spans="1:30" ht="12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 spans="1:30" ht="12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 spans="1:30" ht="12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 spans="1:30" ht="12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 spans="1:30" ht="12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 spans="1:30" ht="12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 spans="1:30" ht="12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 spans="1:30" ht="12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 spans="1:30" ht="12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 spans="1:30" ht="12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 spans="1:30" ht="12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 spans="1:30" ht="12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 spans="1:30" ht="12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 spans="1:30" ht="12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 spans="1:30" ht="12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 spans="1:30" ht="12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 spans="1:30" ht="12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 spans="1:30" ht="12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 spans="1:30" ht="12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 spans="1:30" ht="12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 spans="1:30" ht="12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 spans="1:30" ht="12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 spans="1:30" ht="12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 spans="1:30" ht="12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 spans="1:30" ht="12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 spans="1:30" ht="12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 spans="1:30" ht="12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 spans="1:30" ht="12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 spans="1:30" ht="12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 spans="1:30" ht="12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 spans="1:30" ht="12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 spans="1:30" ht="12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 spans="1:30" ht="12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 spans="1:30" ht="12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 spans="1:30" ht="12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 spans="1:30" ht="12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 spans="1:30" ht="12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 spans="1:30" ht="12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 spans="1:30" ht="12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 spans="1:30" ht="12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 spans="1:30" ht="12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 spans="1:30" ht="12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 spans="1:30" ht="12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 spans="1:30" ht="12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 spans="1:30" ht="12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 spans="1:30" ht="12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 spans="1:30" ht="12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 spans="1:30" ht="12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 spans="1:30" ht="12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 spans="1:30" ht="12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 spans="1:30" ht="12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 spans="1:30" ht="12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 spans="1:30" ht="12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 spans="1:30" ht="12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 spans="1:30" ht="12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 spans="1:30" ht="12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 spans="1:30" ht="12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 spans="1:30" ht="12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 spans="1:30" ht="12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 spans="1:30" ht="12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 spans="1:30" ht="12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 spans="1:30" ht="12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 spans="1:30" ht="12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 spans="1:30" ht="12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 spans="1:30" ht="12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 spans="1:30" ht="12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 spans="1:30" ht="12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 spans="1:30" ht="12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</row>
    <row r="835" spans="1:30" ht="12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 spans="1:30" ht="12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 spans="1:30" ht="12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 spans="1:30" ht="12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 spans="1:30" ht="12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 spans="1:30" ht="12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 spans="1:30" ht="12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 spans="1:30" ht="12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 spans="1:30" ht="12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 spans="1:30" ht="12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 spans="1:30" ht="12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 spans="1:30" ht="12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 spans="1:30" ht="12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 spans="1:30" ht="12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 spans="1:30" ht="12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 spans="1:30" ht="12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 spans="1:30" ht="12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 spans="1:30" ht="12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 spans="1:30" ht="12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 spans="1:30" ht="12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 spans="1:30" ht="12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 spans="1:30" ht="12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 spans="1:30" ht="12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 spans="1:30" ht="12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 spans="1:30" ht="12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 spans="1:30" ht="12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 spans="1:30" ht="12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 spans="1:30" ht="12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 spans="1:30" ht="12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 spans="1:30" ht="12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 spans="1:30" ht="12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 spans="1:30" ht="12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 spans="1:30" ht="12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 spans="1:30" ht="12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 spans="1:30" ht="12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 spans="1:30" ht="12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 spans="1:30" ht="12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 spans="1:30" ht="12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 spans="1:30" ht="12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 spans="1:30" ht="12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 spans="1:30" ht="12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 spans="1:30" ht="12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 spans="1:30" ht="12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 spans="1:30" ht="12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 spans="1:30" ht="12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 spans="1:30" ht="12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 spans="1:30" ht="12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 spans="1:30" ht="12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 spans="1:30" ht="12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</row>
    <row r="884" spans="1:30" ht="12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</row>
    <row r="885" spans="1:30" ht="12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</row>
    <row r="886" spans="1:30" ht="12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</row>
    <row r="887" spans="1:30" ht="12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 spans="1:30" ht="12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 spans="1:30" ht="12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 spans="1:30" ht="12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 spans="1:30" ht="12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</row>
    <row r="892" spans="1:30" ht="12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 spans="1:30" ht="12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 spans="1:30" ht="12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</row>
    <row r="895" spans="1:30" ht="12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</row>
    <row r="896" spans="1:30" ht="12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</row>
    <row r="897" spans="1:30" ht="12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</row>
    <row r="898" spans="1:30" ht="12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 spans="1:30" ht="12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</row>
    <row r="900" spans="1:30" ht="12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 spans="1:30" ht="12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 spans="1:30" ht="12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</row>
    <row r="903" spans="1:30" ht="12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 spans="1:30" ht="12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 spans="1:30" ht="12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</row>
    <row r="906" spans="1:30" ht="12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</row>
    <row r="907" spans="1:30" ht="12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</row>
    <row r="908" spans="1:30" ht="12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</row>
    <row r="909" spans="1:30" ht="12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</row>
    <row r="910" spans="1:30" ht="12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</row>
    <row r="911" spans="1:30" ht="12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</row>
    <row r="912" spans="1:30" ht="12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</row>
    <row r="913" spans="1:30" ht="12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</row>
    <row r="914" spans="1:30" ht="12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</row>
    <row r="915" spans="1:30" ht="12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</row>
    <row r="916" spans="1:30" ht="12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</row>
    <row r="917" spans="1:30" ht="12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</row>
    <row r="918" spans="1:30" ht="12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</row>
    <row r="919" spans="1:30" ht="12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</row>
    <row r="920" spans="1:30" ht="12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</row>
    <row r="921" spans="1:30" ht="12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</row>
    <row r="922" spans="1:30" ht="12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</row>
    <row r="923" spans="1:30" ht="12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</row>
    <row r="924" spans="1:30" ht="12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</row>
    <row r="925" spans="1:30" ht="12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</row>
    <row r="926" spans="1:30" ht="12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</row>
    <row r="927" spans="1:30" ht="12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</row>
    <row r="928" spans="1:30" ht="12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</row>
    <row r="929" spans="1:30" ht="12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</row>
    <row r="930" spans="1:30" ht="12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</row>
    <row r="931" spans="1:30" ht="12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</row>
    <row r="932" spans="1:30" ht="12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</row>
    <row r="933" spans="1:30" ht="12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</row>
    <row r="934" spans="1:30" ht="12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</row>
    <row r="935" spans="1:30" ht="12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</row>
    <row r="936" spans="1:30" ht="12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</row>
    <row r="937" spans="1:30" ht="12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</row>
    <row r="938" spans="1:30" ht="12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</row>
    <row r="939" spans="1:30" ht="12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</row>
    <row r="940" spans="1:30" ht="12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</row>
    <row r="941" spans="1:30" ht="12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</row>
    <row r="942" spans="1:30" ht="12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</row>
    <row r="943" spans="1:30" ht="12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</row>
    <row r="944" spans="1:30" ht="12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</row>
    <row r="945" spans="1:30" ht="12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</row>
    <row r="946" spans="1:30" ht="12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</row>
    <row r="947" spans="1:30" ht="12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</row>
    <row r="948" spans="1:30" ht="12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</row>
    <row r="949" spans="1:30" ht="12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</row>
    <row r="950" spans="1:30" ht="12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</row>
    <row r="951" spans="1:30" ht="12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</row>
    <row r="952" spans="1:30" ht="12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</row>
    <row r="953" spans="1:30" ht="12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</row>
    <row r="954" spans="1:30" ht="12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</row>
    <row r="955" spans="1:30" ht="12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</row>
    <row r="956" spans="1:30" ht="12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</row>
    <row r="957" spans="1:30" ht="12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</row>
    <row r="958" spans="1:30" ht="12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</row>
    <row r="959" spans="1:30" ht="12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</row>
    <row r="960" spans="1:30" ht="12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</row>
    <row r="961" spans="1:30" ht="12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</row>
    <row r="962" spans="1:30" ht="12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</row>
    <row r="963" spans="1:30" ht="12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</row>
    <row r="964" spans="1:30" ht="12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</row>
    <row r="965" spans="1:30" ht="12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</row>
    <row r="966" spans="1:30" ht="12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</row>
    <row r="967" spans="1:30" ht="12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</row>
    <row r="968" spans="1:30" ht="12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</row>
    <row r="969" spans="1:30" ht="12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</row>
    <row r="970" spans="1:30" ht="12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</row>
    <row r="971" spans="1:30" ht="12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</row>
    <row r="972" spans="1:30" ht="12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</row>
    <row r="973" spans="1:30" ht="12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</row>
    <row r="974" spans="1:30" ht="12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</row>
    <row r="975" spans="1:30" ht="12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</row>
    <row r="976" spans="1:30" ht="12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</row>
    <row r="977" spans="1:30" ht="12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</row>
    <row r="978" spans="1:30" ht="12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</row>
    <row r="979" spans="1:30" ht="12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</row>
    <row r="980" spans="1:30" ht="12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</row>
    <row r="981" spans="1:30" ht="12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</row>
    <row r="982" spans="1:30" ht="12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</row>
    <row r="983" spans="1:30" ht="12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</row>
    <row r="984" spans="1:30" ht="12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</row>
    <row r="985" spans="1:30" ht="12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</row>
    <row r="986" spans="1:30" ht="12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</row>
    <row r="987" spans="1:30" ht="12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</row>
    <row r="988" spans="1:30" ht="12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</row>
    <row r="989" spans="1:30" ht="12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</row>
    <row r="990" spans="1:30" ht="12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</row>
    <row r="991" spans="1:30" ht="12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</row>
    <row r="992" spans="1:30" ht="12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</row>
    <row r="993" spans="1:30" ht="12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</row>
    <row r="994" spans="1:30" ht="12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</row>
    <row r="995" spans="1:30" ht="12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</row>
    <row r="996" spans="1:30" ht="12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</row>
    <row r="997" spans="1:30" ht="12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</row>
    <row r="998" spans="1:30" ht="12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</row>
    <row r="999" spans="1:30" ht="12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</row>
    <row r="1000" spans="1:30" ht="12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</row>
    <row r="1001" spans="1:30" ht="12.75" customHeight="1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</row>
    <row r="1002" spans="1:30" ht="12.75" customHeight="1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</row>
    <row r="1003" spans="1:30" ht="12.75" customHeight="1" x14ac:dyDescent="0.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</row>
    <row r="1004" spans="1:30" ht="12.75" customHeight="1" x14ac:dyDescent="0.3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</row>
    <row r="1005" spans="1:30" ht="12.75" customHeight="1" x14ac:dyDescent="0.3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</row>
    <row r="1006" spans="1:30" ht="12.75" customHeight="1" x14ac:dyDescent="0.3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</row>
    <row r="1007" spans="1:30" ht="12.75" customHeight="1" x14ac:dyDescent="0.3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</row>
    <row r="1008" spans="1:30" ht="12.75" customHeight="1" x14ac:dyDescent="0.3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</row>
    <row r="1009" spans="1:30" ht="12.75" customHeight="1" x14ac:dyDescent="0.3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</row>
    <row r="1010" spans="1:30" ht="12.75" customHeight="1" x14ac:dyDescent="0.3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</row>
    <row r="1011" spans="1:30" ht="12.75" customHeight="1" x14ac:dyDescent="0.3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</row>
  </sheetData>
  <mergeCells count="11">
    <mergeCell ref="A61:A62"/>
    <mergeCell ref="A64:A65"/>
    <mergeCell ref="A67:A68"/>
    <mergeCell ref="A75:A76"/>
    <mergeCell ref="A9:N9"/>
    <mergeCell ref="A10:N10"/>
    <mergeCell ref="A12:L12"/>
    <mergeCell ref="A14:A16"/>
    <mergeCell ref="A40:L40"/>
    <mergeCell ref="A42:A44"/>
    <mergeCell ref="N42:N44"/>
  </mergeCells>
  <dataValidations count="1">
    <dataValidation type="list" allowBlank="1" showErrorMessage="1" sqref="M45:M57" xr:uid="{75EAEC20-93AA-43BC-924A-3D7DFDBC27E5}">
      <formula1>"Yes,No"</formula1>
    </dataValidation>
  </dataValidations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App.2-D_Overhead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Dugan, April</dc:creator>
  <cp:lastModifiedBy>Thompson, Shayne</cp:lastModifiedBy>
  <dcterms:created xsi:type="dcterms:W3CDTF">2025-03-28T13:06:56Z</dcterms:created>
  <dcterms:modified xsi:type="dcterms:W3CDTF">2025-04-15T19:52:22Z</dcterms:modified>
</cp:coreProperties>
</file>