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2avkxeYzAQ-TwPuduzShCDjM43-xDmPg\"/>
    </mc:Choice>
  </mc:AlternateContent>
  <xr:revisionPtr revIDLastSave="0" documentId="13_ncr:1_{8FD2CEB4-CC38-46BC-9E25-0722DC35B432}" xr6:coauthVersionLast="47" xr6:coauthVersionMax="47" xr10:uidLastSave="{00000000-0000-0000-0000-000000000000}"/>
  <bookViews>
    <workbookView xWindow="28680" yWindow="-120" windowWidth="29040" windowHeight="15840" activeTab="9" xr2:uid="{00000000-000D-0000-FFFF-FFFF00000000}"/>
  </bookViews>
  <sheets>
    <sheet name="2026-FULL" sheetId="1" r:id="rId1"/>
    <sheet name="2027-FULL" sheetId="2" r:id="rId2"/>
    <sheet name="2028-FULL" sheetId="3" r:id="rId3"/>
    <sheet name="2029-FULL" sheetId="4" r:id="rId4"/>
    <sheet name="2030-FULL" sheetId="5" r:id="rId5"/>
    <sheet name="2026 PDF" sheetId="6" r:id="rId6"/>
    <sheet name="2027 PDF" sheetId="7" r:id="rId7"/>
    <sheet name="2028 PDF" sheetId="8" r:id="rId8"/>
    <sheet name="2030 PDF" sheetId="10" r:id="rId9"/>
    <sheet name="2029 PDF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UnMer7HUyq3SCsz4FjtJ/BL5U+b2BEBeN8Fg06sYsME="/>
    </ext>
  </extLst>
</workbook>
</file>

<file path=xl/calcChain.xml><?xml version="1.0" encoding="utf-8"?>
<calcChain xmlns="http://schemas.openxmlformats.org/spreadsheetml/2006/main">
  <c r="C50" i="10" l="1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H27" i="10"/>
  <c r="G27" i="10"/>
  <c r="F27" i="10"/>
  <c r="E27" i="10"/>
  <c r="D27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F11" i="10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H27" i="9"/>
  <c r="G27" i="9"/>
  <c r="F27" i="9"/>
  <c r="E27" i="9"/>
  <c r="D27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F11" i="9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H27" i="8"/>
  <c r="G27" i="8"/>
  <c r="F27" i="8"/>
  <c r="E27" i="8"/>
  <c r="D27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2" i="8"/>
  <c r="B12" i="8"/>
  <c r="A12" i="8"/>
  <c r="F11" i="8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H27" i="7"/>
  <c r="G27" i="7"/>
  <c r="F27" i="7"/>
  <c r="E27" i="7"/>
  <c r="D27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2" i="7"/>
  <c r="B12" i="7"/>
  <c r="A12" i="7"/>
  <c r="F11" i="7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H27" i="6"/>
  <c r="G27" i="6"/>
  <c r="F27" i="6"/>
  <c r="E27" i="6"/>
  <c r="D27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F11" i="6"/>
  <c r="G44" i="5"/>
  <c r="I44" i="5" s="1"/>
  <c r="F44" i="5"/>
  <c r="H44" i="5" s="1"/>
  <c r="E44" i="5"/>
  <c r="D44" i="5"/>
  <c r="F43" i="5"/>
  <c r="D43" i="5"/>
  <c r="E43" i="5" s="1"/>
  <c r="F42" i="5"/>
  <c r="H42" i="5" s="1"/>
  <c r="E42" i="5"/>
  <c r="D42" i="5"/>
  <c r="F41" i="5"/>
  <c r="G41" i="5" s="1"/>
  <c r="D41" i="5"/>
  <c r="G40" i="5"/>
  <c r="I40" i="5" s="1"/>
  <c r="F40" i="5"/>
  <c r="H40" i="5" s="1"/>
  <c r="M40" i="5" s="1"/>
  <c r="D40" i="5"/>
  <c r="E40" i="5" s="1"/>
  <c r="F39" i="5"/>
  <c r="H39" i="5" s="1"/>
  <c r="D39" i="5"/>
  <c r="E39" i="5" s="1"/>
  <c r="H38" i="5"/>
  <c r="M38" i="5" s="1"/>
  <c r="F38" i="5"/>
  <c r="G38" i="5" s="1"/>
  <c r="I38" i="5" s="1"/>
  <c r="K38" i="5" s="1"/>
  <c r="E38" i="5"/>
  <c r="D38" i="5"/>
  <c r="I37" i="5"/>
  <c r="G37" i="5"/>
  <c r="F37" i="5"/>
  <c r="D37" i="5"/>
  <c r="E37" i="5" s="1"/>
  <c r="H36" i="5"/>
  <c r="F36" i="5"/>
  <c r="G36" i="5" s="1"/>
  <c r="I36" i="5" s="1"/>
  <c r="K36" i="5" s="1"/>
  <c r="D36" i="5"/>
  <c r="E36" i="5" s="1"/>
  <c r="J35" i="5"/>
  <c r="D41" i="10" s="1"/>
  <c r="H35" i="5"/>
  <c r="M35" i="5" s="1"/>
  <c r="G35" i="5"/>
  <c r="I35" i="5" s="1"/>
  <c r="F35" i="5"/>
  <c r="E35" i="5"/>
  <c r="D35" i="5"/>
  <c r="F34" i="5"/>
  <c r="D34" i="5"/>
  <c r="E34" i="5" s="1"/>
  <c r="H33" i="5"/>
  <c r="F33" i="5"/>
  <c r="G33" i="5" s="1"/>
  <c r="E33" i="5"/>
  <c r="D33" i="5"/>
  <c r="G32" i="5"/>
  <c r="I32" i="5" s="1"/>
  <c r="F32" i="5"/>
  <c r="E32" i="5"/>
  <c r="D32" i="5"/>
  <c r="H32" i="5" s="1"/>
  <c r="F31" i="5"/>
  <c r="D31" i="5"/>
  <c r="E31" i="5" s="1"/>
  <c r="F30" i="5"/>
  <c r="H30" i="5" s="1"/>
  <c r="E30" i="5"/>
  <c r="D30" i="5"/>
  <c r="F29" i="5"/>
  <c r="G29" i="5" s="1"/>
  <c r="D29" i="5"/>
  <c r="C28" i="5"/>
  <c r="B28" i="5"/>
  <c r="B34" i="10" s="1"/>
  <c r="F27" i="5"/>
  <c r="G27" i="5" s="1"/>
  <c r="D27" i="5"/>
  <c r="G26" i="5"/>
  <c r="F26" i="5"/>
  <c r="H26" i="5" s="1"/>
  <c r="M26" i="5" s="1"/>
  <c r="D26" i="5"/>
  <c r="E26" i="5" s="1"/>
  <c r="F25" i="5"/>
  <c r="H25" i="5" s="1"/>
  <c r="D25" i="5"/>
  <c r="E25" i="5" s="1"/>
  <c r="H24" i="5"/>
  <c r="F24" i="5"/>
  <c r="G24" i="5" s="1"/>
  <c r="I24" i="5" s="1"/>
  <c r="K24" i="5" s="1"/>
  <c r="E24" i="5"/>
  <c r="D24" i="5"/>
  <c r="G23" i="5"/>
  <c r="F23" i="5"/>
  <c r="D23" i="5"/>
  <c r="J22" i="5"/>
  <c r="D28" i="10" s="1"/>
  <c r="I22" i="5"/>
  <c r="K22" i="5" s="1"/>
  <c r="H22" i="5"/>
  <c r="F22" i="5"/>
  <c r="G22" i="5" s="1"/>
  <c r="D22" i="5"/>
  <c r="E22" i="5" s="1"/>
  <c r="H20" i="5"/>
  <c r="G20" i="5"/>
  <c r="I20" i="5" s="1"/>
  <c r="K20" i="5" s="1"/>
  <c r="F20" i="5"/>
  <c r="E20" i="5"/>
  <c r="D20" i="5"/>
  <c r="M19" i="5"/>
  <c r="H19" i="5"/>
  <c r="F19" i="5"/>
  <c r="G19" i="5" s="1"/>
  <c r="I19" i="5" s="1"/>
  <c r="K19" i="5" s="1"/>
  <c r="D19" i="5"/>
  <c r="E19" i="5" s="1"/>
  <c r="G18" i="5"/>
  <c r="F18" i="5"/>
  <c r="H18" i="5" s="1"/>
  <c r="E18" i="5"/>
  <c r="D18" i="5"/>
  <c r="G17" i="5"/>
  <c r="I17" i="5" s="1"/>
  <c r="K17" i="5" s="1"/>
  <c r="F17" i="5"/>
  <c r="H17" i="5" s="1"/>
  <c r="E17" i="5"/>
  <c r="D17" i="5"/>
  <c r="F16" i="5"/>
  <c r="D16" i="5"/>
  <c r="E16" i="5" s="1"/>
  <c r="F15" i="5"/>
  <c r="D15" i="5"/>
  <c r="E15" i="5" s="1"/>
  <c r="H14" i="5"/>
  <c r="F14" i="5"/>
  <c r="G14" i="5" s="1"/>
  <c r="I14" i="5" s="1"/>
  <c r="K14" i="5" s="1"/>
  <c r="D14" i="5"/>
  <c r="E14" i="5" s="1"/>
  <c r="G13" i="5"/>
  <c r="F13" i="5"/>
  <c r="H13" i="5" s="1"/>
  <c r="M13" i="5" s="1"/>
  <c r="D13" i="5"/>
  <c r="E13" i="5" s="1"/>
  <c r="F12" i="5"/>
  <c r="D12" i="5"/>
  <c r="E12" i="5" s="1"/>
  <c r="I11" i="5"/>
  <c r="K11" i="5" s="1"/>
  <c r="H11" i="5"/>
  <c r="M11" i="5" s="1"/>
  <c r="F11" i="5"/>
  <c r="G11" i="5" s="1"/>
  <c r="E11" i="5"/>
  <c r="D11" i="5"/>
  <c r="H10" i="5"/>
  <c r="M10" i="5" s="1"/>
  <c r="G10" i="5"/>
  <c r="I10" i="5" s="1"/>
  <c r="K10" i="5" s="1"/>
  <c r="F10" i="5"/>
  <c r="D10" i="5"/>
  <c r="E10" i="5" s="1"/>
  <c r="G9" i="5"/>
  <c r="I9" i="5" s="1"/>
  <c r="K9" i="5" s="1"/>
  <c r="F9" i="5"/>
  <c r="H9" i="5" s="1"/>
  <c r="D9" i="5"/>
  <c r="E9" i="5" s="1"/>
  <c r="F8" i="5"/>
  <c r="H8" i="5" s="1"/>
  <c r="E8" i="5"/>
  <c r="D8" i="5"/>
  <c r="M7" i="5"/>
  <c r="F7" i="5"/>
  <c r="H7" i="5" s="1"/>
  <c r="J7" i="5" s="1"/>
  <c r="D13" i="10" s="1"/>
  <c r="D7" i="5"/>
  <c r="E7" i="5" s="1"/>
  <c r="K6" i="5"/>
  <c r="J6" i="5"/>
  <c r="D12" i="10" s="1"/>
  <c r="H6" i="5"/>
  <c r="M6" i="5" s="1"/>
  <c r="F6" i="5"/>
  <c r="G6" i="5" s="1"/>
  <c r="I6" i="5" s="1"/>
  <c r="D6" i="5"/>
  <c r="E6" i="5" s="1"/>
  <c r="M5" i="5"/>
  <c r="G11" i="10" s="1"/>
  <c r="K5" i="5"/>
  <c r="E11" i="10" s="1"/>
  <c r="J5" i="5"/>
  <c r="D11" i="10" s="1"/>
  <c r="M44" i="4"/>
  <c r="F44" i="4"/>
  <c r="H44" i="4" s="1"/>
  <c r="D44" i="4"/>
  <c r="E44" i="4" s="1"/>
  <c r="G43" i="4"/>
  <c r="F43" i="4"/>
  <c r="H43" i="4" s="1"/>
  <c r="D43" i="4"/>
  <c r="E43" i="4" s="1"/>
  <c r="I43" i="4" s="1"/>
  <c r="H42" i="4"/>
  <c r="M42" i="4" s="1"/>
  <c r="F42" i="4"/>
  <c r="G42" i="4" s="1"/>
  <c r="I42" i="4" s="1"/>
  <c r="K42" i="4" s="1"/>
  <c r="D42" i="4"/>
  <c r="E42" i="4" s="1"/>
  <c r="J41" i="4"/>
  <c r="I41" i="4"/>
  <c r="H41" i="4"/>
  <c r="M41" i="4" s="1"/>
  <c r="G41" i="4"/>
  <c r="F41" i="4"/>
  <c r="E41" i="4"/>
  <c r="D41" i="4"/>
  <c r="H40" i="4"/>
  <c r="M40" i="4" s="1"/>
  <c r="F40" i="4"/>
  <c r="G40" i="4" s="1"/>
  <c r="I40" i="4" s="1"/>
  <c r="K40" i="4" s="1"/>
  <c r="D40" i="4"/>
  <c r="E40" i="4" s="1"/>
  <c r="H39" i="4"/>
  <c r="G39" i="4"/>
  <c r="I39" i="4" s="1"/>
  <c r="K39" i="4" s="1"/>
  <c r="F39" i="4"/>
  <c r="E39" i="4"/>
  <c r="D39" i="4"/>
  <c r="G38" i="4"/>
  <c r="I38" i="4" s="1"/>
  <c r="F38" i="4"/>
  <c r="H38" i="4" s="1"/>
  <c r="D38" i="4"/>
  <c r="E38" i="4" s="1"/>
  <c r="F37" i="4"/>
  <c r="E37" i="4"/>
  <c r="D37" i="4"/>
  <c r="F36" i="4"/>
  <c r="H36" i="4" s="1"/>
  <c r="E36" i="4"/>
  <c r="D36" i="4"/>
  <c r="G35" i="4"/>
  <c r="F35" i="4"/>
  <c r="D35" i="4"/>
  <c r="F34" i="4"/>
  <c r="H34" i="4" s="1"/>
  <c r="D34" i="4"/>
  <c r="E34" i="4" s="1"/>
  <c r="F33" i="4"/>
  <c r="H33" i="4" s="1"/>
  <c r="E33" i="4"/>
  <c r="D33" i="4"/>
  <c r="M32" i="4"/>
  <c r="F32" i="4"/>
  <c r="H32" i="4" s="1"/>
  <c r="D32" i="4"/>
  <c r="E32" i="4" s="1"/>
  <c r="G31" i="4"/>
  <c r="F31" i="4"/>
  <c r="H31" i="4" s="1"/>
  <c r="D31" i="4"/>
  <c r="E31" i="4" s="1"/>
  <c r="I31" i="4" s="1"/>
  <c r="H30" i="4"/>
  <c r="M30" i="4" s="1"/>
  <c r="F30" i="4"/>
  <c r="G30" i="4" s="1"/>
  <c r="D30" i="4"/>
  <c r="E30" i="4" s="1"/>
  <c r="I29" i="4"/>
  <c r="H29" i="4"/>
  <c r="M29" i="4" s="1"/>
  <c r="G29" i="4"/>
  <c r="F29" i="4"/>
  <c r="E29" i="4"/>
  <c r="D29" i="4"/>
  <c r="F28" i="4"/>
  <c r="G28" i="4" s="1"/>
  <c r="C28" i="4"/>
  <c r="C34" i="9" s="1"/>
  <c r="B28" i="4"/>
  <c r="B34" i="9" s="1"/>
  <c r="H27" i="4"/>
  <c r="M27" i="4" s="1"/>
  <c r="G27" i="4"/>
  <c r="F27" i="4"/>
  <c r="D27" i="4"/>
  <c r="E27" i="4" s="1"/>
  <c r="I27" i="4" s="1"/>
  <c r="K27" i="4" s="1"/>
  <c r="I26" i="4"/>
  <c r="K26" i="4" s="1"/>
  <c r="H26" i="4"/>
  <c r="M26" i="4" s="1"/>
  <c r="F26" i="4"/>
  <c r="G26" i="4" s="1"/>
  <c r="D26" i="4"/>
  <c r="E26" i="4" s="1"/>
  <c r="H25" i="4"/>
  <c r="G25" i="4"/>
  <c r="I25" i="4" s="1"/>
  <c r="F25" i="4"/>
  <c r="E25" i="4"/>
  <c r="D25" i="4"/>
  <c r="G24" i="4"/>
  <c r="F24" i="4"/>
  <c r="H24" i="4" s="1"/>
  <c r="D24" i="4"/>
  <c r="E24" i="4" s="1"/>
  <c r="F23" i="4"/>
  <c r="E23" i="4"/>
  <c r="D23" i="4"/>
  <c r="F22" i="4"/>
  <c r="H22" i="4" s="1"/>
  <c r="E22" i="4"/>
  <c r="D22" i="4"/>
  <c r="G20" i="4"/>
  <c r="F20" i="4"/>
  <c r="D20" i="4"/>
  <c r="F19" i="4"/>
  <c r="H19" i="4" s="1"/>
  <c r="D19" i="4"/>
  <c r="E19" i="4" s="1"/>
  <c r="F18" i="4"/>
  <c r="H18" i="4" s="1"/>
  <c r="E18" i="4"/>
  <c r="D18" i="4"/>
  <c r="M17" i="4"/>
  <c r="F17" i="4"/>
  <c r="H17" i="4" s="1"/>
  <c r="D17" i="4"/>
  <c r="E17" i="4" s="1"/>
  <c r="F16" i="4"/>
  <c r="H16" i="4" s="1"/>
  <c r="D16" i="4"/>
  <c r="E16" i="4" s="1"/>
  <c r="H15" i="4"/>
  <c r="M15" i="4" s="1"/>
  <c r="F15" i="4"/>
  <c r="G15" i="4" s="1"/>
  <c r="I15" i="4" s="1"/>
  <c r="K15" i="4" s="1"/>
  <c r="D15" i="4"/>
  <c r="E15" i="4" s="1"/>
  <c r="J14" i="4"/>
  <c r="D20" i="9" s="1"/>
  <c r="H14" i="4"/>
  <c r="M14" i="4" s="1"/>
  <c r="G14" i="4"/>
  <c r="F14" i="4"/>
  <c r="D14" i="4"/>
  <c r="E14" i="4" s="1"/>
  <c r="I14" i="4" s="1"/>
  <c r="H13" i="4"/>
  <c r="M13" i="4" s="1"/>
  <c r="F13" i="4"/>
  <c r="G13" i="4" s="1"/>
  <c r="I13" i="4" s="1"/>
  <c r="K13" i="4" s="1"/>
  <c r="D13" i="4"/>
  <c r="E13" i="4" s="1"/>
  <c r="H12" i="4"/>
  <c r="G12" i="4"/>
  <c r="I12" i="4" s="1"/>
  <c r="K12" i="4" s="1"/>
  <c r="F12" i="4"/>
  <c r="E12" i="4"/>
  <c r="D12" i="4"/>
  <c r="G11" i="4"/>
  <c r="I11" i="4" s="1"/>
  <c r="F11" i="4"/>
  <c r="H11" i="4" s="1"/>
  <c r="D11" i="4"/>
  <c r="E11" i="4" s="1"/>
  <c r="F10" i="4"/>
  <c r="E10" i="4"/>
  <c r="D10" i="4"/>
  <c r="F9" i="4"/>
  <c r="D9" i="4"/>
  <c r="E9" i="4" s="1"/>
  <c r="G8" i="4"/>
  <c r="F8" i="4"/>
  <c r="D8" i="4"/>
  <c r="M7" i="4"/>
  <c r="G13" i="9" s="1"/>
  <c r="H7" i="4"/>
  <c r="G7" i="4"/>
  <c r="F7" i="4"/>
  <c r="D7" i="4"/>
  <c r="E7" i="4" s="1"/>
  <c r="F6" i="4"/>
  <c r="H6" i="4" s="1"/>
  <c r="J6" i="4" s="1"/>
  <c r="D12" i="9" s="1"/>
  <c r="E6" i="4"/>
  <c r="D6" i="4"/>
  <c r="M5" i="4"/>
  <c r="G11" i="9" s="1"/>
  <c r="K5" i="4"/>
  <c r="E11" i="9" s="1"/>
  <c r="J5" i="4"/>
  <c r="J27" i="4" s="1"/>
  <c r="G44" i="3"/>
  <c r="F44" i="3"/>
  <c r="D44" i="3"/>
  <c r="H43" i="3"/>
  <c r="J43" i="3" s="1"/>
  <c r="G43" i="3"/>
  <c r="F43" i="3"/>
  <c r="D43" i="3"/>
  <c r="E43" i="3" s="1"/>
  <c r="F42" i="3"/>
  <c r="H42" i="3" s="1"/>
  <c r="J42" i="3" s="1"/>
  <c r="E42" i="3"/>
  <c r="D42" i="3"/>
  <c r="F41" i="3"/>
  <c r="H41" i="3" s="1"/>
  <c r="J41" i="3" s="1"/>
  <c r="E41" i="3"/>
  <c r="D41" i="3"/>
  <c r="J40" i="3"/>
  <c r="F40" i="3"/>
  <c r="H40" i="3" s="1"/>
  <c r="D40" i="3"/>
  <c r="E40" i="3" s="1"/>
  <c r="J39" i="3"/>
  <c r="H39" i="3"/>
  <c r="F39" i="3"/>
  <c r="G39" i="3" s="1"/>
  <c r="I39" i="3" s="1"/>
  <c r="K39" i="3" s="1"/>
  <c r="D39" i="3"/>
  <c r="E39" i="3" s="1"/>
  <c r="I38" i="3"/>
  <c r="K38" i="3" s="1"/>
  <c r="H38" i="3"/>
  <c r="G38" i="3"/>
  <c r="F38" i="3"/>
  <c r="D38" i="3"/>
  <c r="E38" i="3" s="1"/>
  <c r="F37" i="3"/>
  <c r="H37" i="3" s="1"/>
  <c r="D37" i="3"/>
  <c r="E37" i="3" s="1"/>
  <c r="F36" i="3"/>
  <c r="H36" i="3" s="1"/>
  <c r="E36" i="3"/>
  <c r="D36" i="3"/>
  <c r="F35" i="3"/>
  <c r="H35" i="3" s="1"/>
  <c r="E35" i="3"/>
  <c r="D35" i="3"/>
  <c r="F34" i="3"/>
  <c r="E34" i="3"/>
  <c r="D34" i="3"/>
  <c r="F33" i="3"/>
  <c r="E33" i="3"/>
  <c r="D33" i="3"/>
  <c r="G32" i="3"/>
  <c r="F32" i="3"/>
  <c r="D32" i="3"/>
  <c r="H31" i="3"/>
  <c r="J31" i="3" s="1"/>
  <c r="G31" i="3"/>
  <c r="F31" i="3"/>
  <c r="D31" i="3"/>
  <c r="E31" i="3" s="1"/>
  <c r="F30" i="3"/>
  <c r="E30" i="3"/>
  <c r="D30" i="3"/>
  <c r="J29" i="3"/>
  <c r="F29" i="3"/>
  <c r="H29" i="3" s="1"/>
  <c r="M29" i="3" s="1"/>
  <c r="E29" i="3"/>
  <c r="D29" i="3"/>
  <c r="D28" i="3"/>
  <c r="E28" i="3" s="1"/>
  <c r="C28" i="3"/>
  <c r="C34" i="8" s="1"/>
  <c r="B28" i="3"/>
  <c r="B34" i="8" s="1"/>
  <c r="F27" i="3"/>
  <c r="E27" i="3"/>
  <c r="D27" i="3"/>
  <c r="F26" i="3"/>
  <c r="D26" i="3"/>
  <c r="E26" i="3" s="1"/>
  <c r="I25" i="3"/>
  <c r="H25" i="3"/>
  <c r="F25" i="3"/>
  <c r="G25" i="3" s="1"/>
  <c r="D25" i="3"/>
  <c r="E25" i="3" s="1"/>
  <c r="H24" i="3"/>
  <c r="M24" i="3" s="1"/>
  <c r="G24" i="3"/>
  <c r="I24" i="3" s="1"/>
  <c r="K24" i="3" s="1"/>
  <c r="F24" i="3"/>
  <c r="D24" i="3"/>
  <c r="E24" i="3" s="1"/>
  <c r="H23" i="3"/>
  <c r="J23" i="3" s="1"/>
  <c r="F23" i="3"/>
  <c r="G23" i="3" s="1"/>
  <c r="I23" i="3" s="1"/>
  <c r="K23" i="3" s="1"/>
  <c r="D23" i="3"/>
  <c r="E23" i="3" s="1"/>
  <c r="G22" i="3"/>
  <c r="I22" i="3" s="1"/>
  <c r="K22" i="3" s="1"/>
  <c r="F22" i="3"/>
  <c r="H22" i="3" s="1"/>
  <c r="E22" i="3"/>
  <c r="D22" i="3"/>
  <c r="F20" i="3"/>
  <c r="H20" i="3" s="1"/>
  <c r="M20" i="3" s="1"/>
  <c r="E20" i="3"/>
  <c r="D20" i="3"/>
  <c r="F19" i="3"/>
  <c r="D19" i="3"/>
  <c r="E19" i="3" s="1"/>
  <c r="H18" i="3"/>
  <c r="M18" i="3" s="1"/>
  <c r="G24" i="8" s="1"/>
  <c r="F18" i="3"/>
  <c r="G18" i="3" s="1"/>
  <c r="I18" i="3" s="1"/>
  <c r="K18" i="3" s="1"/>
  <c r="E18" i="3"/>
  <c r="D18" i="3"/>
  <c r="G17" i="3"/>
  <c r="I17" i="3" s="1"/>
  <c r="K17" i="3" s="1"/>
  <c r="F17" i="3"/>
  <c r="D17" i="3"/>
  <c r="E17" i="3" s="1"/>
  <c r="F16" i="3"/>
  <c r="G16" i="3" s="1"/>
  <c r="I16" i="3" s="1"/>
  <c r="K16" i="3" s="1"/>
  <c r="D16" i="3"/>
  <c r="E16" i="3" s="1"/>
  <c r="G15" i="3"/>
  <c r="F15" i="3"/>
  <c r="H15" i="3" s="1"/>
  <c r="J15" i="3" s="1"/>
  <c r="D21" i="8" s="1"/>
  <c r="E15" i="3"/>
  <c r="D15" i="3"/>
  <c r="F14" i="3"/>
  <c r="D14" i="3"/>
  <c r="E14" i="3" s="1"/>
  <c r="F13" i="3"/>
  <c r="H13" i="3" s="1"/>
  <c r="M13" i="3" s="1"/>
  <c r="E13" i="3"/>
  <c r="D13" i="3"/>
  <c r="I12" i="3"/>
  <c r="K12" i="3" s="1"/>
  <c r="F12" i="3"/>
  <c r="G12" i="3" s="1"/>
  <c r="D12" i="3"/>
  <c r="E12" i="3" s="1"/>
  <c r="M11" i="3"/>
  <c r="G17" i="8" s="1"/>
  <c r="I11" i="3"/>
  <c r="K11" i="3" s="1"/>
  <c r="H11" i="3"/>
  <c r="J11" i="3" s="1"/>
  <c r="D17" i="8" s="1"/>
  <c r="G11" i="3"/>
  <c r="F11" i="3"/>
  <c r="D11" i="3"/>
  <c r="E11" i="3" s="1"/>
  <c r="F10" i="3"/>
  <c r="G10" i="3" s="1"/>
  <c r="I10" i="3" s="1"/>
  <c r="K10" i="3" s="1"/>
  <c r="D10" i="3"/>
  <c r="E10" i="3" s="1"/>
  <c r="G9" i="3"/>
  <c r="I9" i="3" s="1"/>
  <c r="K9" i="3" s="1"/>
  <c r="F9" i="3"/>
  <c r="H9" i="3" s="1"/>
  <c r="E9" i="3"/>
  <c r="D9" i="3"/>
  <c r="F8" i="3"/>
  <c r="G8" i="3" s="1"/>
  <c r="D8" i="3"/>
  <c r="G7" i="3"/>
  <c r="F7" i="3"/>
  <c r="D7" i="3"/>
  <c r="E7" i="3" s="1"/>
  <c r="H6" i="3"/>
  <c r="M6" i="3" s="1"/>
  <c r="G12" i="8" s="1"/>
  <c r="F6" i="3"/>
  <c r="G6" i="3" s="1"/>
  <c r="D6" i="3"/>
  <c r="E6" i="3" s="1"/>
  <c r="I6" i="3" s="1"/>
  <c r="K6" i="3" s="1"/>
  <c r="M5" i="3"/>
  <c r="M31" i="3" s="1"/>
  <c r="K5" i="3"/>
  <c r="E11" i="8" s="1"/>
  <c r="J5" i="3"/>
  <c r="D11" i="8" s="1"/>
  <c r="H44" i="2"/>
  <c r="M44" i="2" s="1"/>
  <c r="G44" i="2"/>
  <c r="F44" i="2"/>
  <c r="D44" i="2"/>
  <c r="E44" i="2" s="1"/>
  <c r="F43" i="2"/>
  <c r="D43" i="2"/>
  <c r="E43" i="2" s="1"/>
  <c r="I42" i="2"/>
  <c r="K42" i="2" s="1"/>
  <c r="H42" i="2"/>
  <c r="F42" i="2"/>
  <c r="G42" i="2" s="1"/>
  <c r="E42" i="2"/>
  <c r="D42" i="2"/>
  <c r="H41" i="2"/>
  <c r="M41" i="2" s="1"/>
  <c r="G41" i="2"/>
  <c r="F41" i="2"/>
  <c r="D41" i="2"/>
  <c r="E41" i="2" s="1"/>
  <c r="F40" i="2"/>
  <c r="H40" i="2" s="1"/>
  <c r="E40" i="2"/>
  <c r="D40" i="2"/>
  <c r="F39" i="2"/>
  <c r="G39" i="2" s="1"/>
  <c r="I39" i="2" s="1"/>
  <c r="K39" i="2" s="1"/>
  <c r="E39" i="2"/>
  <c r="D39" i="2"/>
  <c r="H38" i="2"/>
  <c r="M38" i="2" s="1"/>
  <c r="G38" i="2"/>
  <c r="F38" i="2"/>
  <c r="D38" i="2"/>
  <c r="E38" i="2" s="1"/>
  <c r="I38" i="2" s="1"/>
  <c r="K38" i="2" s="1"/>
  <c r="H37" i="2"/>
  <c r="G37" i="2"/>
  <c r="I37" i="2" s="1"/>
  <c r="K37" i="2" s="1"/>
  <c r="F37" i="2"/>
  <c r="D37" i="2"/>
  <c r="E37" i="2" s="1"/>
  <c r="G36" i="2"/>
  <c r="I36" i="2" s="1"/>
  <c r="K36" i="2" s="1"/>
  <c r="F36" i="2"/>
  <c r="H36" i="2" s="1"/>
  <c r="E36" i="2"/>
  <c r="D36" i="2"/>
  <c r="F35" i="2"/>
  <c r="E35" i="2"/>
  <c r="D35" i="2"/>
  <c r="G34" i="2"/>
  <c r="F34" i="2"/>
  <c r="H34" i="2" s="1"/>
  <c r="E34" i="2"/>
  <c r="I34" i="2" s="1"/>
  <c r="K34" i="2" s="1"/>
  <c r="D34" i="2"/>
  <c r="F33" i="2"/>
  <c r="G33" i="2" s="1"/>
  <c r="D33" i="2"/>
  <c r="G32" i="2"/>
  <c r="I32" i="2" s="1"/>
  <c r="K32" i="2" s="1"/>
  <c r="F32" i="2"/>
  <c r="H32" i="2" s="1"/>
  <c r="E32" i="2"/>
  <c r="D32" i="2"/>
  <c r="F31" i="2"/>
  <c r="H31" i="2" s="1"/>
  <c r="D31" i="2"/>
  <c r="E31" i="2" s="1"/>
  <c r="M30" i="2"/>
  <c r="I30" i="2"/>
  <c r="K30" i="2" s="1"/>
  <c r="H30" i="2"/>
  <c r="J30" i="2" s="1"/>
  <c r="D36" i="7" s="1"/>
  <c r="G30" i="2"/>
  <c r="F30" i="2"/>
  <c r="E30" i="2"/>
  <c r="D30" i="2"/>
  <c r="H29" i="2"/>
  <c r="M29" i="2" s="1"/>
  <c r="G29" i="2"/>
  <c r="F29" i="2"/>
  <c r="D29" i="2"/>
  <c r="E29" i="2" s="1"/>
  <c r="C28" i="2"/>
  <c r="C34" i="7" s="1"/>
  <c r="B28" i="2"/>
  <c r="B34" i="7" s="1"/>
  <c r="G27" i="2"/>
  <c r="F27" i="2"/>
  <c r="D27" i="2"/>
  <c r="H27" i="2" s="1"/>
  <c r="F26" i="2"/>
  <c r="H26" i="2" s="1"/>
  <c r="E26" i="2"/>
  <c r="D26" i="2"/>
  <c r="F25" i="2"/>
  <c r="G25" i="2" s="1"/>
  <c r="I25" i="2" s="1"/>
  <c r="K25" i="2" s="1"/>
  <c r="E25" i="2"/>
  <c r="D25" i="2"/>
  <c r="I24" i="2"/>
  <c r="K24" i="2" s="1"/>
  <c r="H24" i="2"/>
  <c r="M24" i="2" s="1"/>
  <c r="G24" i="2"/>
  <c r="F24" i="2"/>
  <c r="D24" i="2"/>
  <c r="E24" i="2" s="1"/>
  <c r="H23" i="2"/>
  <c r="G23" i="2"/>
  <c r="F23" i="2"/>
  <c r="D23" i="2"/>
  <c r="E23" i="2" s="1"/>
  <c r="G22" i="2"/>
  <c r="I22" i="2" s="1"/>
  <c r="K22" i="2" s="1"/>
  <c r="F22" i="2"/>
  <c r="H22" i="2" s="1"/>
  <c r="E22" i="2"/>
  <c r="D22" i="2"/>
  <c r="F20" i="2"/>
  <c r="E20" i="2"/>
  <c r="D20" i="2"/>
  <c r="G19" i="2"/>
  <c r="F19" i="2"/>
  <c r="E19" i="2"/>
  <c r="I19" i="2" s="1"/>
  <c r="K19" i="2" s="1"/>
  <c r="D19" i="2"/>
  <c r="H19" i="2" s="1"/>
  <c r="F18" i="2"/>
  <c r="G18" i="2" s="1"/>
  <c r="D18" i="2"/>
  <c r="G17" i="2"/>
  <c r="I17" i="2" s="1"/>
  <c r="K17" i="2" s="1"/>
  <c r="F17" i="2"/>
  <c r="H17" i="2" s="1"/>
  <c r="E17" i="2"/>
  <c r="D17" i="2"/>
  <c r="F16" i="2"/>
  <c r="H16" i="2" s="1"/>
  <c r="D16" i="2"/>
  <c r="E16" i="2" s="1"/>
  <c r="M15" i="2"/>
  <c r="H15" i="2"/>
  <c r="J15" i="2" s="1"/>
  <c r="D21" i="7" s="1"/>
  <c r="G15" i="2"/>
  <c r="F15" i="2"/>
  <c r="E15" i="2"/>
  <c r="I15" i="2" s="1"/>
  <c r="K15" i="2" s="1"/>
  <c r="D15" i="2"/>
  <c r="G14" i="2"/>
  <c r="F14" i="2"/>
  <c r="D14" i="2"/>
  <c r="H14" i="2" s="1"/>
  <c r="F13" i="2"/>
  <c r="H13" i="2" s="1"/>
  <c r="E13" i="2"/>
  <c r="D13" i="2"/>
  <c r="F12" i="2"/>
  <c r="G12" i="2" s="1"/>
  <c r="I12" i="2" s="1"/>
  <c r="K12" i="2" s="1"/>
  <c r="E12" i="2"/>
  <c r="D12" i="2"/>
  <c r="I11" i="2"/>
  <c r="K11" i="2" s="1"/>
  <c r="H11" i="2"/>
  <c r="M11" i="2" s="1"/>
  <c r="G11" i="2"/>
  <c r="F11" i="2"/>
  <c r="D11" i="2"/>
  <c r="E11" i="2" s="1"/>
  <c r="H10" i="2"/>
  <c r="G10" i="2"/>
  <c r="I10" i="2" s="1"/>
  <c r="K10" i="2" s="1"/>
  <c r="F10" i="2"/>
  <c r="D10" i="2"/>
  <c r="E10" i="2" s="1"/>
  <c r="G9" i="2"/>
  <c r="I9" i="2" s="1"/>
  <c r="K9" i="2" s="1"/>
  <c r="F9" i="2"/>
  <c r="H9" i="2" s="1"/>
  <c r="E9" i="2"/>
  <c r="D9" i="2"/>
  <c r="F8" i="2"/>
  <c r="E8" i="2"/>
  <c r="D8" i="2"/>
  <c r="G7" i="2"/>
  <c r="F7" i="2"/>
  <c r="E7" i="2"/>
  <c r="I7" i="2" s="1"/>
  <c r="K7" i="2" s="1"/>
  <c r="D7" i="2"/>
  <c r="H7" i="2" s="1"/>
  <c r="F6" i="2"/>
  <c r="G6" i="2" s="1"/>
  <c r="D6" i="2"/>
  <c r="M5" i="2"/>
  <c r="G11" i="7" s="1"/>
  <c r="K5" i="2"/>
  <c r="E11" i="7" s="1"/>
  <c r="J5" i="2"/>
  <c r="D11" i="7" s="1"/>
  <c r="F44" i="1"/>
  <c r="E44" i="1"/>
  <c r="D44" i="1"/>
  <c r="G43" i="1"/>
  <c r="F43" i="1"/>
  <c r="E43" i="1"/>
  <c r="I43" i="1" s="1"/>
  <c r="K43" i="1" s="1"/>
  <c r="D43" i="1"/>
  <c r="H43" i="1" s="1"/>
  <c r="F42" i="1"/>
  <c r="G42" i="1" s="1"/>
  <c r="D42" i="1"/>
  <c r="G41" i="1"/>
  <c r="I41" i="1" s="1"/>
  <c r="K41" i="1" s="1"/>
  <c r="F41" i="1"/>
  <c r="H41" i="1" s="1"/>
  <c r="E41" i="1"/>
  <c r="D41" i="1"/>
  <c r="F40" i="1"/>
  <c r="H40" i="1" s="1"/>
  <c r="D40" i="1"/>
  <c r="E40" i="1" s="1"/>
  <c r="M39" i="1"/>
  <c r="H39" i="1"/>
  <c r="J39" i="1" s="1"/>
  <c r="D45" i="6" s="1"/>
  <c r="G39" i="1"/>
  <c r="F39" i="1"/>
  <c r="E39" i="1"/>
  <c r="I39" i="1" s="1"/>
  <c r="K39" i="1" s="1"/>
  <c r="D39" i="1"/>
  <c r="G38" i="1"/>
  <c r="F38" i="1"/>
  <c r="D38" i="1"/>
  <c r="H38" i="1" s="1"/>
  <c r="F37" i="1"/>
  <c r="H37" i="1" s="1"/>
  <c r="E37" i="1"/>
  <c r="D37" i="1"/>
  <c r="J36" i="1"/>
  <c r="D42" i="6" s="1"/>
  <c r="H36" i="1"/>
  <c r="M36" i="1" s="1"/>
  <c r="F36" i="1"/>
  <c r="G36" i="1" s="1"/>
  <c r="I36" i="1" s="1"/>
  <c r="K36" i="1" s="1"/>
  <c r="E36" i="1"/>
  <c r="D36" i="1"/>
  <c r="I35" i="1"/>
  <c r="K35" i="1" s="1"/>
  <c r="H35" i="1"/>
  <c r="M35" i="1" s="1"/>
  <c r="G35" i="1"/>
  <c r="F35" i="1"/>
  <c r="E35" i="1"/>
  <c r="D35" i="1"/>
  <c r="H34" i="1"/>
  <c r="G34" i="1"/>
  <c r="F34" i="1"/>
  <c r="D34" i="1"/>
  <c r="E34" i="1" s="1"/>
  <c r="G33" i="1"/>
  <c r="I33" i="1" s="1"/>
  <c r="K33" i="1" s="1"/>
  <c r="F33" i="1"/>
  <c r="H33" i="1" s="1"/>
  <c r="E33" i="1"/>
  <c r="D33" i="1"/>
  <c r="F32" i="1"/>
  <c r="E32" i="1"/>
  <c r="D32" i="1"/>
  <c r="G31" i="1"/>
  <c r="F31" i="1"/>
  <c r="E31" i="1"/>
  <c r="I31" i="1" s="1"/>
  <c r="K31" i="1" s="1"/>
  <c r="D31" i="1"/>
  <c r="H31" i="1" s="1"/>
  <c r="F30" i="1"/>
  <c r="G30" i="1" s="1"/>
  <c r="D30" i="1"/>
  <c r="H29" i="1"/>
  <c r="G29" i="1"/>
  <c r="I29" i="1" s="1"/>
  <c r="K29" i="1" s="1"/>
  <c r="F29" i="1"/>
  <c r="E29" i="1"/>
  <c r="D29" i="1"/>
  <c r="F28" i="1"/>
  <c r="C28" i="1"/>
  <c r="C34" i="6" s="1"/>
  <c r="B28" i="1"/>
  <c r="H27" i="1"/>
  <c r="G27" i="1"/>
  <c r="F27" i="1"/>
  <c r="D27" i="1"/>
  <c r="E27" i="1" s="1"/>
  <c r="F26" i="1"/>
  <c r="H26" i="1" s="1"/>
  <c r="D26" i="1"/>
  <c r="E26" i="1" s="1"/>
  <c r="M25" i="1"/>
  <c r="H25" i="1"/>
  <c r="J25" i="1" s="1"/>
  <c r="D31" i="6" s="1"/>
  <c r="G25" i="1"/>
  <c r="F25" i="1"/>
  <c r="E25" i="1"/>
  <c r="I25" i="1" s="1"/>
  <c r="K25" i="1" s="1"/>
  <c r="D25" i="1"/>
  <c r="G24" i="1"/>
  <c r="F24" i="1"/>
  <c r="D24" i="1"/>
  <c r="H24" i="1" s="1"/>
  <c r="F23" i="1"/>
  <c r="H23" i="1" s="1"/>
  <c r="E23" i="1"/>
  <c r="D23" i="1"/>
  <c r="J22" i="1"/>
  <c r="D28" i="6" s="1"/>
  <c r="H22" i="1"/>
  <c r="M22" i="1" s="1"/>
  <c r="F22" i="1"/>
  <c r="G22" i="1" s="1"/>
  <c r="I22" i="1" s="1"/>
  <c r="K22" i="1" s="1"/>
  <c r="E22" i="1"/>
  <c r="D22" i="1"/>
  <c r="I20" i="1"/>
  <c r="K20" i="1" s="1"/>
  <c r="H20" i="1"/>
  <c r="M20" i="1" s="1"/>
  <c r="G20" i="1"/>
  <c r="F20" i="1"/>
  <c r="D20" i="1"/>
  <c r="E20" i="1" s="1"/>
  <c r="H19" i="1"/>
  <c r="G19" i="1"/>
  <c r="F19" i="1"/>
  <c r="D19" i="1"/>
  <c r="E19" i="1" s="1"/>
  <c r="G18" i="1"/>
  <c r="I18" i="1" s="1"/>
  <c r="K18" i="1" s="1"/>
  <c r="F18" i="1"/>
  <c r="H18" i="1" s="1"/>
  <c r="E18" i="1"/>
  <c r="D18" i="1"/>
  <c r="F17" i="1"/>
  <c r="E17" i="1"/>
  <c r="D17" i="1"/>
  <c r="F16" i="1"/>
  <c r="H16" i="1" s="1"/>
  <c r="E16" i="1"/>
  <c r="D16" i="1"/>
  <c r="F15" i="1"/>
  <c r="G15" i="1" s="1"/>
  <c r="D15" i="1"/>
  <c r="M14" i="1"/>
  <c r="G20" i="6" s="1"/>
  <c r="J14" i="1"/>
  <c r="D20" i="6" s="1"/>
  <c r="H14" i="1"/>
  <c r="G14" i="1"/>
  <c r="I14" i="1" s="1"/>
  <c r="K14" i="1" s="1"/>
  <c r="F14" i="1"/>
  <c r="D14" i="1"/>
  <c r="E14" i="1" s="1"/>
  <c r="F13" i="1"/>
  <c r="H13" i="1" s="1"/>
  <c r="D13" i="1"/>
  <c r="E13" i="1" s="1"/>
  <c r="M12" i="1"/>
  <c r="H12" i="1"/>
  <c r="J12" i="1" s="1"/>
  <c r="D18" i="6" s="1"/>
  <c r="G12" i="1"/>
  <c r="F12" i="1"/>
  <c r="E12" i="1"/>
  <c r="I12" i="1" s="1"/>
  <c r="K12" i="1" s="1"/>
  <c r="D12" i="1"/>
  <c r="G11" i="1"/>
  <c r="F11" i="1"/>
  <c r="D11" i="1"/>
  <c r="H11" i="1" s="1"/>
  <c r="F10" i="1"/>
  <c r="H10" i="1" s="1"/>
  <c r="E10" i="1"/>
  <c r="D10" i="1"/>
  <c r="J9" i="1"/>
  <c r="D15" i="6" s="1"/>
  <c r="H9" i="1"/>
  <c r="M9" i="1" s="1"/>
  <c r="F9" i="1"/>
  <c r="G9" i="1" s="1"/>
  <c r="I9" i="1" s="1"/>
  <c r="K9" i="1" s="1"/>
  <c r="E9" i="1"/>
  <c r="D9" i="1"/>
  <c r="I8" i="1"/>
  <c r="K8" i="1" s="1"/>
  <c r="H8" i="1"/>
  <c r="M8" i="1" s="1"/>
  <c r="G8" i="1"/>
  <c r="F8" i="1"/>
  <c r="D8" i="1"/>
  <c r="E8" i="1" s="1"/>
  <c r="H7" i="1"/>
  <c r="G7" i="1"/>
  <c r="F7" i="1"/>
  <c r="D7" i="1"/>
  <c r="E7" i="1" s="1"/>
  <c r="G6" i="1"/>
  <c r="I6" i="1" s="1"/>
  <c r="K6" i="1" s="1"/>
  <c r="F6" i="1"/>
  <c r="H6" i="1" s="1"/>
  <c r="E6" i="1"/>
  <c r="D6" i="1"/>
  <c r="M5" i="1"/>
  <c r="G11" i="6" s="1"/>
  <c r="K5" i="1"/>
  <c r="E11" i="6" s="1"/>
  <c r="J5" i="1"/>
  <c r="D11" i="6" s="1"/>
  <c r="E14" i="6" l="1"/>
  <c r="E24" i="8"/>
  <c r="M11" i="1"/>
  <c r="J11" i="1"/>
  <c r="D17" i="6" s="1"/>
  <c r="J26" i="1"/>
  <c r="D32" i="6" s="1"/>
  <c r="M26" i="1"/>
  <c r="G41" i="6"/>
  <c r="H44" i="1"/>
  <c r="G44" i="1"/>
  <c r="I44" i="1" s="1"/>
  <c r="K44" i="1" s="1"/>
  <c r="H8" i="2"/>
  <c r="G8" i="2"/>
  <c r="I8" i="2" s="1"/>
  <c r="K8" i="2" s="1"/>
  <c r="G17" i="7"/>
  <c r="E30" i="7"/>
  <c r="E16" i="8"/>
  <c r="E28" i="8"/>
  <c r="L22" i="3"/>
  <c r="F28" i="8" s="1"/>
  <c r="H17" i="1"/>
  <c r="G17" i="1"/>
  <c r="I17" i="1" s="1"/>
  <c r="K17" i="1" s="1"/>
  <c r="G14" i="6"/>
  <c r="M24" i="1"/>
  <c r="J24" i="1"/>
  <c r="D30" i="6" s="1"/>
  <c r="E35" i="6"/>
  <c r="E41" i="6"/>
  <c r="L35" i="1"/>
  <c r="F41" i="6" s="1"/>
  <c r="E17" i="7"/>
  <c r="J17" i="2"/>
  <c r="D23" i="7" s="1"/>
  <c r="M17" i="2"/>
  <c r="E48" i="7"/>
  <c r="E21" i="9"/>
  <c r="E23" i="7"/>
  <c r="L17" i="2"/>
  <c r="F23" i="7" s="1"/>
  <c r="E45" i="6"/>
  <c r="L39" i="1"/>
  <c r="F45" i="6" s="1"/>
  <c r="H42" i="1"/>
  <c r="E42" i="1"/>
  <c r="H6" i="2"/>
  <c r="E6" i="2"/>
  <c r="E18" i="7"/>
  <c r="I18" i="2"/>
  <c r="K18" i="2" s="1"/>
  <c r="E44" i="7"/>
  <c r="I7" i="3"/>
  <c r="K7" i="3" s="1"/>
  <c r="G26" i="6"/>
  <c r="M33" i="1"/>
  <c r="J33" i="1"/>
  <c r="D39" i="6" s="1"/>
  <c r="E40" i="7"/>
  <c r="M40" i="2"/>
  <c r="J40" i="2"/>
  <c r="D46" i="7" s="1"/>
  <c r="E18" i="9"/>
  <c r="E39" i="6"/>
  <c r="L33" i="1"/>
  <c r="F39" i="6" s="1"/>
  <c r="M9" i="2"/>
  <c r="J9" i="2"/>
  <c r="D15" i="7" s="1"/>
  <c r="E31" i="7"/>
  <c r="E15" i="7"/>
  <c r="E12" i="6"/>
  <c r="E15" i="6"/>
  <c r="L9" i="1"/>
  <c r="F15" i="6" s="1"/>
  <c r="E18" i="6"/>
  <c r="L12" i="1"/>
  <c r="F18" i="6" s="1"/>
  <c r="M18" i="1"/>
  <c r="J18" i="1"/>
  <c r="D24" i="6" s="1"/>
  <c r="M31" i="1"/>
  <c r="J31" i="1"/>
  <c r="D37" i="6" s="1"/>
  <c r="G42" i="6"/>
  <c r="I42" i="1"/>
  <c r="K42" i="1" s="1"/>
  <c r="I6" i="2"/>
  <c r="K6" i="2" s="1"/>
  <c r="M19" i="2"/>
  <c r="J19" i="2"/>
  <c r="D25" i="7" s="1"/>
  <c r="J31" i="2"/>
  <c r="D37" i="7" s="1"/>
  <c r="M31" i="2"/>
  <c r="H8" i="3"/>
  <c r="E8" i="3"/>
  <c r="I8" i="3" s="1"/>
  <c r="K8" i="3" s="1"/>
  <c r="E17" i="8"/>
  <c r="L11" i="3"/>
  <c r="E19" i="9"/>
  <c r="E48" i="9"/>
  <c r="M22" i="2"/>
  <c r="J22" i="2"/>
  <c r="D28" i="7" s="1"/>
  <c r="E36" i="7"/>
  <c r="L30" i="2"/>
  <c r="F36" i="7" s="1"/>
  <c r="E29" i="8"/>
  <c r="L23" i="3"/>
  <c r="F29" i="8" s="1"/>
  <c r="E20" i="6"/>
  <c r="L14" i="1"/>
  <c r="E47" i="6"/>
  <c r="E28" i="7"/>
  <c r="L22" i="2"/>
  <c r="F28" i="7" s="1"/>
  <c r="M34" i="2"/>
  <c r="J34" i="2"/>
  <c r="D40" i="7" s="1"/>
  <c r="E24" i="6"/>
  <c r="L18" i="1"/>
  <c r="F24" i="6" s="1"/>
  <c r="E28" i="6"/>
  <c r="L22" i="1"/>
  <c r="F28" i="6" s="1"/>
  <c r="E31" i="6"/>
  <c r="L25" i="1"/>
  <c r="F31" i="6" s="1"/>
  <c r="B34" i="6"/>
  <c r="D28" i="1"/>
  <c r="E28" i="1" s="1"/>
  <c r="E37" i="6"/>
  <c r="L31" i="1"/>
  <c r="F37" i="6" s="1"/>
  <c r="I34" i="1"/>
  <c r="K34" i="1" s="1"/>
  <c r="M43" i="1"/>
  <c r="J43" i="1"/>
  <c r="D49" i="6" s="1"/>
  <c r="M7" i="2"/>
  <c r="J7" i="2"/>
  <c r="D13" i="7" s="1"/>
  <c r="E25" i="7"/>
  <c r="I23" i="2"/>
  <c r="K23" i="2" s="1"/>
  <c r="I29" i="2"/>
  <c r="K29" i="2" s="1"/>
  <c r="I41" i="2"/>
  <c r="K41" i="2" s="1"/>
  <c r="E30" i="8"/>
  <c r="E45" i="8"/>
  <c r="L39" i="3"/>
  <c r="F45" i="8" s="1"/>
  <c r="J41" i="1"/>
  <c r="D47" i="6" s="1"/>
  <c r="M41" i="1"/>
  <c r="H30" i="1"/>
  <c r="E30" i="1"/>
  <c r="H18" i="2"/>
  <c r="E18" i="2"/>
  <c r="M37" i="2"/>
  <c r="J37" i="2"/>
  <c r="D43" i="7" s="1"/>
  <c r="I30" i="1"/>
  <c r="K30" i="1" s="1"/>
  <c r="H15" i="1"/>
  <c r="E15" i="1"/>
  <c r="G28" i="6"/>
  <c r="M34" i="1"/>
  <c r="J34" i="1"/>
  <c r="D40" i="6" s="1"/>
  <c r="E49" i="6"/>
  <c r="E13" i="7"/>
  <c r="E16" i="7"/>
  <c r="L10" i="2"/>
  <c r="F16" i="7" s="1"/>
  <c r="G21" i="7"/>
  <c r="M23" i="2"/>
  <c r="J23" i="2"/>
  <c r="D29" i="7" s="1"/>
  <c r="M26" i="2"/>
  <c r="J26" i="2"/>
  <c r="D32" i="7" s="1"/>
  <c r="G35" i="7"/>
  <c r="H35" i="2"/>
  <c r="G35" i="2"/>
  <c r="I35" i="2" s="1"/>
  <c r="K35" i="2" s="1"/>
  <c r="G44" i="7"/>
  <c r="G47" i="7"/>
  <c r="G50" i="7"/>
  <c r="G30" i="8"/>
  <c r="E46" i="9"/>
  <c r="E43" i="7"/>
  <c r="L37" i="2"/>
  <c r="F43" i="7" s="1"/>
  <c r="G36" i="7"/>
  <c r="E42" i="6"/>
  <c r="L36" i="1"/>
  <c r="F42" i="6" s="1"/>
  <c r="I7" i="1"/>
  <c r="K7" i="1" s="1"/>
  <c r="I15" i="1"/>
  <c r="K15" i="1" s="1"/>
  <c r="H28" i="1"/>
  <c r="G45" i="6"/>
  <c r="N39" i="1"/>
  <c r="H45" i="6" s="1"/>
  <c r="M10" i="2"/>
  <c r="J10" i="2"/>
  <c r="D16" i="7" s="1"/>
  <c r="M13" i="2"/>
  <c r="J13" i="2"/>
  <c r="D19" i="7" s="1"/>
  <c r="E22" i="8"/>
  <c r="E21" i="7"/>
  <c r="L15" i="2"/>
  <c r="F21" i="7" s="1"/>
  <c r="M6" i="1"/>
  <c r="J6" i="1"/>
  <c r="D12" i="6" s="1"/>
  <c r="G15" i="6"/>
  <c r="N9" i="1"/>
  <c r="H15" i="6" s="1"/>
  <c r="M7" i="1"/>
  <c r="J7" i="1"/>
  <c r="D13" i="6" s="1"/>
  <c r="G18" i="6"/>
  <c r="N12" i="1"/>
  <c r="H18" i="6" s="1"/>
  <c r="I19" i="1"/>
  <c r="K19" i="1" s="1"/>
  <c r="M37" i="1"/>
  <c r="J37" i="1"/>
  <c r="D43" i="6" s="1"/>
  <c r="J16" i="2"/>
  <c r="D22" i="7" s="1"/>
  <c r="M16" i="2"/>
  <c r="M27" i="2"/>
  <c r="J27" i="2"/>
  <c r="D33" i="7" s="1"/>
  <c r="J32" i="2"/>
  <c r="D38" i="7" s="1"/>
  <c r="M32" i="2"/>
  <c r="J9" i="3"/>
  <c r="D15" i="8" s="1"/>
  <c r="M9" i="3"/>
  <c r="E18" i="8"/>
  <c r="M36" i="3"/>
  <c r="J36" i="3"/>
  <c r="M19" i="1"/>
  <c r="J19" i="1"/>
  <c r="D25" i="6" s="1"/>
  <c r="G31" i="6"/>
  <c r="N25" i="1"/>
  <c r="H31" i="6" s="1"/>
  <c r="J40" i="1"/>
  <c r="D46" i="6" s="1"/>
  <c r="M40" i="1"/>
  <c r="M14" i="2"/>
  <c r="J14" i="2"/>
  <c r="D20" i="7" s="1"/>
  <c r="E38" i="7"/>
  <c r="L32" i="2"/>
  <c r="F38" i="7" s="1"/>
  <c r="M36" i="2"/>
  <c r="J36" i="2"/>
  <c r="D42" i="7" s="1"/>
  <c r="E45" i="7"/>
  <c r="G37" i="8"/>
  <c r="E15" i="8"/>
  <c r="G35" i="8"/>
  <c r="E26" i="6"/>
  <c r="I27" i="1"/>
  <c r="K27" i="1" s="1"/>
  <c r="M10" i="1"/>
  <c r="J10" i="1"/>
  <c r="D16" i="6" s="1"/>
  <c r="J13" i="1"/>
  <c r="D19" i="6" s="1"/>
  <c r="M13" i="1"/>
  <c r="M16" i="1"/>
  <c r="J16" i="1"/>
  <c r="D22" i="6" s="1"/>
  <c r="M23" i="1"/>
  <c r="J23" i="1"/>
  <c r="D29" i="6" s="1"/>
  <c r="H32" i="1"/>
  <c r="G32" i="1"/>
  <c r="I32" i="1" s="1"/>
  <c r="K32" i="1" s="1"/>
  <c r="M38" i="1"/>
  <c r="J38" i="1"/>
  <c r="D44" i="6" s="1"/>
  <c r="H20" i="2"/>
  <c r="G20" i="2"/>
  <c r="I20" i="2" s="1"/>
  <c r="K20" i="2" s="1"/>
  <c r="G30" i="7"/>
  <c r="H33" i="2"/>
  <c r="E33" i="2"/>
  <c r="I33" i="2" s="1"/>
  <c r="K33" i="2" s="1"/>
  <c r="E42" i="7"/>
  <c r="L36" i="2"/>
  <c r="F42" i="7" s="1"/>
  <c r="E12" i="8"/>
  <c r="E23" i="8"/>
  <c r="J22" i="3"/>
  <c r="M22" i="3"/>
  <c r="M37" i="3"/>
  <c r="J37" i="3"/>
  <c r="M27" i="1"/>
  <c r="M29" i="1"/>
  <c r="H12" i="2"/>
  <c r="H25" i="2"/>
  <c r="J29" i="2"/>
  <c r="D35" i="7" s="1"/>
  <c r="H39" i="2"/>
  <c r="J41" i="2"/>
  <c r="D47" i="7" s="1"/>
  <c r="M42" i="2"/>
  <c r="H10" i="3"/>
  <c r="H16" i="3"/>
  <c r="K25" i="3"/>
  <c r="D46" i="9"/>
  <c r="D46" i="8"/>
  <c r="G32" i="9"/>
  <c r="G47" i="9"/>
  <c r="J44" i="4"/>
  <c r="G13" i="10"/>
  <c r="E20" i="10"/>
  <c r="M18" i="5"/>
  <c r="J18" i="5"/>
  <c r="D24" i="10" s="1"/>
  <c r="J30" i="5"/>
  <c r="D36" i="10" s="1"/>
  <c r="M30" i="5"/>
  <c r="I44" i="2"/>
  <c r="K44" i="2" s="1"/>
  <c r="G19" i="8"/>
  <c r="M38" i="3"/>
  <c r="J18" i="4"/>
  <c r="D24" i="9" s="1"/>
  <c r="M18" i="4"/>
  <c r="H23" i="4"/>
  <c r="G23" i="4"/>
  <c r="I23" i="4" s="1"/>
  <c r="K23" i="4" s="1"/>
  <c r="E32" i="9"/>
  <c r="K41" i="4"/>
  <c r="G50" i="9"/>
  <c r="J14" i="5"/>
  <c r="D20" i="10" s="1"/>
  <c r="M14" i="5"/>
  <c r="G26" i="8"/>
  <c r="D35" i="8"/>
  <c r="D35" i="9"/>
  <c r="E45" i="9"/>
  <c r="E28" i="10"/>
  <c r="L22" i="5"/>
  <c r="F28" i="10" s="1"/>
  <c r="J8" i="1"/>
  <c r="D14" i="6" s="1"/>
  <c r="J20" i="1"/>
  <c r="D26" i="6" s="1"/>
  <c r="J35" i="1"/>
  <c r="D41" i="6" s="1"/>
  <c r="J11" i="2"/>
  <c r="D17" i="7" s="1"/>
  <c r="J24" i="2"/>
  <c r="D30" i="7" s="1"/>
  <c r="J38" i="2"/>
  <c r="D44" i="7" s="1"/>
  <c r="J44" i="2"/>
  <c r="D50" i="7" s="1"/>
  <c r="J6" i="3"/>
  <c r="D12" i="8" s="1"/>
  <c r="J13" i="3"/>
  <c r="D19" i="8" s="1"/>
  <c r="G20" i="3"/>
  <c r="I20" i="3" s="1"/>
  <c r="K20" i="3" s="1"/>
  <c r="I31" i="3"/>
  <c r="K31" i="3" s="1"/>
  <c r="H33" i="3"/>
  <c r="G36" i="3"/>
  <c r="I36" i="3" s="1"/>
  <c r="K36" i="3" s="1"/>
  <c r="J38" i="3"/>
  <c r="I43" i="3"/>
  <c r="K43" i="3" s="1"/>
  <c r="M6" i="4"/>
  <c r="M12" i="4"/>
  <c r="J12" i="4"/>
  <c r="D18" i="9" s="1"/>
  <c r="G21" i="9"/>
  <c r="M24" i="4"/>
  <c r="J24" i="4"/>
  <c r="G35" i="9"/>
  <c r="J32" i="4"/>
  <c r="M39" i="4"/>
  <c r="J39" i="4"/>
  <c r="L39" i="4" s="1"/>
  <c r="F45" i="9" s="1"/>
  <c r="J8" i="5"/>
  <c r="D14" i="10" s="1"/>
  <c r="M8" i="5"/>
  <c r="G17" i="10"/>
  <c r="E25" i="10"/>
  <c r="L19" i="5"/>
  <c r="F25" i="10" s="1"/>
  <c r="E44" i="8"/>
  <c r="E33" i="9"/>
  <c r="L27" i="4"/>
  <c r="F33" i="9" s="1"/>
  <c r="G16" i="1"/>
  <c r="I16" i="1" s="1"/>
  <c r="K16" i="1" s="1"/>
  <c r="H43" i="2"/>
  <c r="I15" i="3"/>
  <c r="K15" i="3" s="1"/>
  <c r="J18" i="3"/>
  <c r="D24" i="8" s="1"/>
  <c r="J20" i="3"/>
  <c r="J24" i="3"/>
  <c r="H26" i="3"/>
  <c r="D37" i="9"/>
  <c r="D37" i="8"/>
  <c r="D49" i="9"/>
  <c r="D49" i="8"/>
  <c r="H9" i="4"/>
  <c r="J19" i="4"/>
  <c r="D25" i="9" s="1"/>
  <c r="M19" i="4"/>
  <c r="I24" i="4"/>
  <c r="K24" i="4" s="1"/>
  <c r="K29" i="4"/>
  <c r="G38" i="9"/>
  <c r="M36" i="4"/>
  <c r="J36" i="4"/>
  <c r="E17" i="10"/>
  <c r="E44" i="10"/>
  <c r="G32" i="10"/>
  <c r="G43" i="2"/>
  <c r="I43" i="2" s="1"/>
  <c r="K43" i="2" s="1"/>
  <c r="H12" i="3"/>
  <c r="D47" i="8"/>
  <c r="D47" i="9"/>
  <c r="H20" i="4"/>
  <c r="E20" i="4"/>
  <c r="G33" i="9"/>
  <c r="N27" i="4"/>
  <c r="H33" i="9" s="1"/>
  <c r="J29" i="4"/>
  <c r="G48" i="9"/>
  <c r="G44" i="10"/>
  <c r="D29" i="8"/>
  <c r="D29" i="9"/>
  <c r="M39" i="3"/>
  <c r="H44" i="3"/>
  <c r="E44" i="3"/>
  <c r="I44" i="3" s="1"/>
  <c r="K44" i="3" s="1"/>
  <c r="G19" i="9"/>
  <c r="M16" i="4"/>
  <c r="J16" i="4"/>
  <c r="D22" i="9" s="1"/>
  <c r="G46" i="9"/>
  <c r="M9" i="5"/>
  <c r="J9" i="5"/>
  <c r="D15" i="10" s="1"/>
  <c r="I23" i="5"/>
  <c r="K23" i="5" s="1"/>
  <c r="E11" i="1"/>
  <c r="I11" i="1" s="1"/>
  <c r="K11" i="1" s="1"/>
  <c r="G13" i="1"/>
  <c r="I13" i="1" s="1"/>
  <c r="K13" i="1" s="1"/>
  <c r="E24" i="1"/>
  <c r="I24" i="1" s="1"/>
  <c r="K24" i="1" s="1"/>
  <c r="G26" i="1"/>
  <c r="I26" i="1" s="1"/>
  <c r="K26" i="1" s="1"/>
  <c r="G28" i="1"/>
  <c r="I28" i="1" s="1"/>
  <c r="K28" i="1" s="1"/>
  <c r="E38" i="1"/>
  <c r="I38" i="1" s="1"/>
  <c r="K38" i="1" s="1"/>
  <c r="G40" i="1"/>
  <c r="I40" i="1" s="1"/>
  <c r="K40" i="1" s="1"/>
  <c r="E14" i="2"/>
  <c r="I14" i="2" s="1"/>
  <c r="K14" i="2" s="1"/>
  <c r="G16" i="2"/>
  <c r="I16" i="2" s="1"/>
  <c r="K16" i="2" s="1"/>
  <c r="E27" i="2"/>
  <c r="I27" i="2" s="1"/>
  <c r="K27" i="2" s="1"/>
  <c r="D28" i="2"/>
  <c r="E28" i="2" s="1"/>
  <c r="G31" i="2"/>
  <c r="I31" i="2" s="1"/>
  <c r="K31" i="2" s="1"/>
  <c r="M15" i="3"/>
  <c r="H17" i="3"/>
  <c r="H34" i="3"/>
  <c r="G34" i="3"/>
  <c r="I34" i="3" s="1"/>
  <c r="K34" i="3" s="1"/>
  <c r="G37" i="3"/>
  <c r="I37" i="3" s="1"/>
  <c r="K37" i="3" s="1"/>
  <c r="M41" i="3"/>
  <c r="I7" i="4"/>
  <c r="K7" i="4" s="1"/>
  <c r="H10" i="4"/>
  <c r="G10" i="4"/>
  <c r="I10" i="4" s="1"/>
  <c r="K10" i="4" s="1"/>
  <c r="I20" i="4"/>
  <c r="K20" i="4" s="1"/>
  <c r="I30" i="4"/>
  <c r="K30" i="4" s="1"/>
  <c r="J33" i="4"/>
  <c r="M33" i="4"/>
  <c r="H37" i="4"/>
  <c r="G37" i="4"/>
  <c r="I37" i="4" s="1"/>
  <c r="K37" i="4" s="1"/>
  <c r="K43" i="4"/>
  <c r="G12" i="10"/>
  <c r="E15" i="10"/>
  <c r="H7" i="3"/>
  <c r="H14" i="3"/>
  <c r="G14" i="3"/>
  <c r="I14" i="3" s="1"/>
  <c r="K14" i="3" s="1"/>
  <c r="H19" i="3"/>
  <c r="G19" i="3"/>
  <c r="I19" i="3" s="1"/>
  <c r="K19" i="3" s="1"/>
  <c r="H30" i="3"/>
  <c r="G30" i="3"/>
  <c r="I30" i="3" s="1"/>
  <c r="K30" i="3" s="1"/>
  <c r="H32" i="3"/>
  <c r="E32" i="3"/>
  <c r="I32" i="3" s="1"/>
  <c r="K32" i="3" s="1"/>
  <c r="D45" i="9"/>
  <c r="D45" i="8"/>
  <c r="J7" i="4"/>
  <c r="D13" i="9" s="1"/>
  <c r="K14" i="4"/>
  <c r="K25" i="4"/>
  <c r="G36" i="9"/>
  <c r="M43" i="4"/>
  <c r="J43" i="4"/>
  <c r="E42" i="10"/>
  <c r="J27" i="1"/>
  <c r="D33" i="6" s="1"/>
  <c r="J29" i="1"/>
  <c r="D35" i="6" s="1"/>
  <c r="F28" i="2"/>
  <c r="G11" i="8"/>
  <c r="M43" i="3"/>
  <c r="M23" i="3"/>
  <c r="M25" i="3"/>
  <c r="D11" i="9"/>
  <c r="J42" i="4"/>
  <c r="L42" i="4" s="1"/>
  <c r="J30" i="4"/>
  <c r="J15" i="4"/>
  <c r="D21" i="9" s="1"/>
  <c r="M11" i="4"/>
  <c r="J11" i="4"/>
  <c r="D17" i="9" s="1"/>
  <c r="J17" i="4"/>
  <c r="D23" i="9" s="1"/>
  <c r="M25" i="4"/>
  <c r="J25" i="4"/>
  <c r="M38" i="4"/>
  <c r="J38" i="4"/>
  <c r="E12" i="10"/>
  <c r="L6" i="5"/>
  <c r="F12" i="10" s="1"/>
  <c r="G19" i="10"/>
  <c r="E23" i="10"/>
  <c r="L20" i="5"/>
  <c r="F26" i="10" s="1"/>
  <c r="E26" i="10"/>
  <c r="E30" i="10"/>
  <c r="G23" i="1"/>
  <c r="I23" i="1" s="1"/>
  <c r="K23" i="1" s="1"/>
  <c r="G37" i="1"/>
  <c r="I37" i="1" s="1"/>
  <c r="K37" i="1" s="1"/>
  <c r="G13" i="2"/>
  <c r="I13" i="2" s="1"/>
  <c r="K13" i="2" s="1"/>
  <c r="G26" i="2"/>
  <c r="I26" i="2" s="1"/>
  <c r="K26" i="2" s="1"/>
  <c r="G40" i="2"/>
  <c r="I40" i="2" s="1"/>
  <c r="K40" i="2" s="1"/>
  <c r="J42" i="2"/>
  <c r="D48" i="7" s="1"/>
  <c r="M35" i="3"/>
  <c r="J35" i="3"/>
  <c r="D48" i="9"/>
  <c r="D48" i="8"/>
  <c r="K11" i="4"/>
  <c r="G23" i="9"/>
  <c r="M22" i="4"/>
  <c r="J22" i="4"/>
  <c r="K31" i="4"/>
  <c r="J34" i="4"/>
  <c r="M34" i="4"/>
  <c r="K38" i="4"/>
  <c r="E16" i="10"/>
  <c r="L10" i="5"/>
  <c r="F16" i="10" s="1"/>
  <c r="M24" i="5"/>
  <c r="J24" i="5"/>
  <c r="D30" i="10" s="1"/>
  <c r="G46" i="10"/>
  <c r="G10" i="1"/>
  <c r="I10" i="1" s="1"/>
  <c r="K10" i="1" s="1"/>
  <c r="J25" i="3"/>
  <c r="H27" i="3"/>
  <c r="G27" i="3"/>
  <c r="I27" i="3" s="1"/>
  <c r="K27" i="3" s="1"/>
  <c r="G35" i="3"/>
  <c r="I35" i="3" s="1"/>
  <c r="K35" i="3" s="1"/>
  <c r="M40" i="3"/>
  <c r="M42" i="3"/>
  <c r="H8" i="4"/>
  <c r="E8" i="4"/>
  <c r="I8" i="4" s="1"/>
  <c r="K8" i="4" s="1"/>
  <c r="G20" i="9"/>
  <c r="M31" i="4"/>
  <c r="J31" i="4"/>
  <c r="H35" i="4"/>
  <c r="E35" i="4"/>
  <c r="I35" i="4" s="1"/>
  <c r="K35" i="4" s="1"/>
  <c r="G16" i="10"/>
  <c r="M22" i="5"/>
  <c r="M25" i="5"/>
  <c r="K35" i="5"/>
  <c r="M44" i="5"/>
  <c r="J44" i="5"/>
  <c r="D50" i="10" s="1"/>
  <c r="G25" i="10"/>
  <c r="G41" i="10"/>
  <c r="K44" i="5"/>
  <c r="J13" i="4"/>
  <c r="D19" i="9" s="1"/>
  <c r="J26" i="4"/>
  <c r="L26" i="4" s="1"/>
  <c r="J40" i="4"/>
  <c r="L40" i="4" s="1"/>
  <c r="J11" i="5"/>
  <c r="D17" i="10" s="1"/>
  <c r="C34" i="10"/>
  <c r="F28" i="5"/>
  <c r="I33" i="5"/>
  <c r="K33" i="5" s="1"/>
  <c r="G33" i="3"/>
  <c r="I33" i="3" s="1"/>
  <c r="K33" i="3" s="1"/>
  <c r="G9" i="4"/>
  <c r="I9" i="4" s="1"/>
  <c r="K9" i="4" s="1"/>
  <c r="G22" i="4"/>
  <c r="I22" i="4" s="1"/>
  <c r="K22" i="4" s="1"/>
  <c r="G36" i="4"/>
  <c r="I36" i="4" s="1"/>
  <c r="K36" i="4" s="1"/>
  <c r="H16" i="5"/>
  <c r="G16" i="5"/>
  <c r="I16" i="5" s="1"/>
  <c r="K16" i="5" s="1"/>
  <c r="E23" i="5"/>
  <c r="H23" i="5"/>
  <c r="I26" i="5"/>
  <c r="K26" i="5" s="1"/>
  <c r="M33" i="5"/>
  <c r="J33" i="5"/>
  <c r="D39" i="10" s="1"/>
  <c r="J42" i="5"/>
  <c r="D48" i="10" s="1"/>
  <c r="M42" i="5"/>
  <c r="J10" i="5"/>
  <c r="D16" i="10" s="1"/>
  <c r="I18" i="5"/>
  <c r="K18" i="5" s="1"/>
  <c r="J26" i="5"/>
  <c r="D32" i="10" s="1"/>
  <c r="M36" i="5"/>
  <c r="J36" i="5"/>
  <c r="D42" i="10" s="1"/>
  <c r="K40" i="5"/>
  <c r="G19" i="4"/>
  <c r="I19" i="4" s="1"/>
  <c r="K19" i="4" s="1"/>
  <c r="G34" i="4"/>
  <c r="I34" i="4" s="1"/>
  <c r="K34" i="4" s="1"/>
  <c r="I13" i="5"/>
  <c r="K13" i="5" s="1"/>
  <c r="M20" i="5"/>
  <c r="H31" i="5"/>
  <c r="G31" i="5"/>
  <c r="I31" i="5" s="1"/>
  <c r="K31" i="5" s="1"/>
  <c r="H34" i="5"/>
  <c r="J38" i="5"/>
  <c r="D44" i="10" s="1"/>
  <c r="J40" i="5"/>
  <c r="D46" i="10" s="1"/>
  <c r="G42" i="3"/>
  <c r="I42" i="3" s="1"/>
  <c r="K42" i="3" s="1"/>
  <c r="G6" i="4"/>
  <c r="I6" i="4" s="1"/>
  <c r="K6" i="4" s="1"/>
  <c r="G18" i="4"/>
  <c r="I18" i="4" s="1"/>
  <c r="K18" i="4" s="1"/>
  <c r="G33" i="4"/>
  <c r="I33" i="4" s="1"/>
  <c r="K33" i="4" s="1"/>
  <c r="G8" i="5"/>
  <c r="I8" i="5" s="1"/>
  <c r="K8" i="5" s="1"/>
  <c r="J13" i="5"/>
  <c r="D19" i="10" s="1"/>
  <c r="H29" i="5"/>
  <c r="E29" i="5"/>
  <c r="I29" i="5" s="1"/>
  <c r="K29" i="5" s="1"/>
  <c r="G34" i="5"/>
  <c r="I34" i="5" s="1"/>
  <c r="K34" i="5" s="1"/>
  <c r="F28" i="3"/>
  <c r="G29" i="3"/>
  <c r="I29" i="3" s="1"/>
  <c r="K29" i="3" s="1"/>
  <c r="G41" i="3"/>
  <c r="I41" i="3" s="1"/>
  <c r="K41" i="3" s="1"/>
  <c r="G17" i="4"/>
  <c r="I17" i="4" s="1"/>
  <c r="K17" i="4" s="1"/>
  <c r="G32" i="4"/>
  <c r="I32" i="4" s="1"/>
  <c r="K32" i="4" s="1"/>
  <c r="G44" i="4"/>
  <c r="I44" i="4" s="1"/>
  <c r="K44" i="4" s="1"/>
  <c r="G7" i="5"/>
  <c r="I7" i="5" s="1"/>
  <c r="K7" i="5" s="1"/>
  <c r="J20" i="5"/>
  <c r="D26" i="10" s="1"/>
  <c r="J25" i="5"/>
  <c r="D31" i="10" s="1"/>
  <c r="M32" i="5"/>
  <c r="J32" i="5"/>
  <c r="D38" i="10" s="1"/>
  <c r="H43" i="5"/>
  <c r="G43" i="5"/>
  <c r="I43" i="5" s="1"/>
  <c r="K43" i="5" s="1"/>
  <c r="G13" i="3"/>
  <c r="I13" i="3" s="1"/>
  <c r="K13" i="3" s="1"/>
  <c r="G26" i="3"/>
  <c r="I26" i="3" s="1"/>
  <c r="K26" i="3" s="1"/>
  <c r="G40" i="3"/>
  <c r="I40" i="3" s="1"/>
  <c r="K40" i="3" s="1"/>
  <c r="G16" i="4"/>
  <c r="I16" i="4" s="1"/>
  <c r="K16" i="4" s="1"/>
  <c r="D28" i="4"/>
  <c r="H12" i="5"/>
  <c r="G12" i="5"/>
  <c r="I12" i="5" s="1"/>
  <c r="K12" i="5" s="1"/>
  <c r="H15" i="5"/>
  <c r="H27" i="5"/>
  <c r="E27" i="5"/>
  <c r="H41" i="5"/>
  <c r="E41" i="5"/>
  <c r="I41" i="5" s="1"/>
  <c r="K41" i="5" s="1"/>
  <c r="M17" i="5"/>
  <c r="J17" i="5"/>
  <c r="D23" i="10" s="1"/>
  <c r="I27" i="5"/>
  <c r="K27" i="5" s="1"/>
  <c r="M39" i="5"/>
  <c r="J39" i="5"/>
  <c r="D45" i="10" s="1"/>
  <c r="J19" i="5"/>
  <c r="D25" i="10" s="1"/>
  <c r="K32" i="5"/>
  <c r="K37" i="5"/>
  <c r="H37" i="5"/>
  <c r="D28" i="5"/>
  <c r="E28" i="5" s="1"/>
  <c r="G15" i="5"/>
  <c r="I15" i="5" s="1"/>
  <c r="K15" i="5" s="1"/>
  <c r="G30" i="5"/>
  <c r="I30" i="5" s="1"/>
  <c r="K30" i="5" s="1"/>
  <c r="G42" i="5"/>
  <c r="I42" i="5" s="1"/>
  <c r="K42" i="5" s="1"/>
  <c r="G25" i="5"/>
  <c r="I25" i="5" s="1"/>
  <c r="K25" i="5" s="1"/>
  <c r="G39" i="5"/>
  <c r="I39" i="5" s="1"/>
  <c r="K39" i="5" s="1"/>
  <c r="E39" i="7" l="1"/>
  <c r="E30" i="6"/>
  <c r="L24" i="1"/>
  <c r="F30" i="6" s="1"/>
  <c r="F46" i="9"/>
  <c r="N40" i="4"/>
  <c r="H46" i="9" s="1"/>
  <c r="E41" i="9"/>
  <c r="F32" i="9"/>
  <c r="N26" i="4"/>
  <c r="H32" i="9" s="1"/>
  <c r="E17" i="6"/>
  <c r="L11" i="1"/>
  <c r="F17" i="6" s="1"/>
  <c r="E44" i="6"/>
  <c r="L38" i="1"/>
  <c r="F44" i="6" s="1"/>
  <c r="E14" i="8"/>
  <c r="E35" i="10"/>
  <c r="E33" i="7"/>
  <c r="L27" i="2"/>
  <c r="F33" i="7" s="1"/>
  <c r="F48" i="9"/>
  <c r="N42" i="4"/>
  <c r="H48" i="9" s="1"/>
  <c r="E47" i="10"/>
  <c r="E20" i="7"/>
  <c r="L14" i="2"/>
  <c r="F20" i="7" s="1"/>
  <c r="E33" i="10"/>
  <c r="G30" i="9"/>
  <c r="G33" i="7"/>
  <c r="N27" i="2"/>
  <c r="H33" i="7" s="1"/>
  <c r="E31" i="10"/>
  <c r="L25" i="5"/>
  <c r="F31" i="10" s="1"/>
  <c r="G49" i="9"/>
  <c r="E31" i="8"/>
  <c r="L25" i="3"/>
  <c r="F31" i="8" s="1"/>
  <c r="G43" i="8"/>
  <c r="G37" i="6"/>
  <c r="N31" i="1"/>
  <c r="H37" i="6" s="1"/>
  <c r="G39" i="6"/>
  <c r="N33" i="1"/>
  <c r="H39" i="6" s="1"/>
  <c r="M42" i="1"/>
  <c r="J42" i="1"/>
  <c r="D48" i="6" s="1"/>
  <c r="E50" i="6"/>
  <c r="L44" i="1"/>
  <c r="F50" i="6" s="1"/>
  <c r="E48" i="10"/>
  <c r="L42" i="5"/>
  <c r="F48" i="10" s="1"/>
  <c r="E32" i="8"/>
  <c r="E23" i="9"/>
  <c r="L17" i="4"/>
  <c r="E48" i="8"/>
  <c r="L42" i="3"/>
  <c r="F48" i="8" s="1"/>
  <c r="G42" i="10"/>
  <c r="M16" i="5"/>
  <c r="J16" i="5"/>
  <c r="D22" i="10" s="1"/>
  <c r="E50" i="10"/>
  <c r="L44" i="5"/>
  <c r="F50" i="10" s="1"/>
  <c r="M27" i="3"/>
  <c r="J27" i="3"/>
  <c r="E37" i="9"/>
  <c r="L31" i="4"/>
  <c r="F37" i="9" s="1"/>
  <c r="E32" i="7"/>
  <c r="L26" i="2"/>
  <c r="F32" i="7" s="1"/>
  <c r="M19" i="3"/>
  <c r="J19" i="3"/>
  <c r="D25" i="8" s="1"/>
  <c r="E37" i="7"/>
  <c r="L31" i="2"/>
  <c r="F37" i="7" s="1"/>
  <c r="E29" i="10"/>
  <c r="G42" i="9"/>
  <c r="M26" i="3"/>
  <c r="J26" i="3"/>
  <c r="E29" i="9"/>
  <c r="L14" i="5"/>
  <c r="F20" i="10" s="1"/>
  <c r="J16" i="3"/>
  <c r="M16" i="3"/>
  <c r="G28" i="8"/>
  <c r="N22" i="3"/>
  <c r="H28" i="8" s="1"/>
  <c r="G22" i="7"/>
  <c r="G12" i="6"/>
  <c r="E21" i="6"/>
  <c r="G32" i="7"/>
  <c r="G40" i="6"/>
  <c r="N34" i="1"/>
  <c r="H40" i="6" s="1"/>
  <c r="G47" i="6"/>
  <c r="M44" i="1"/>
  <c r="J44" i="1"/>
  <c r="D50" i="6" s="1"/>
  <c r="E12" i="9"/>
  <c r="L6" i="4"/>
  <c r="F12" i="9" s="1"/>
  <c r="E47" i="8"/>
  <c r="L41" i="3"/>
  <c r="F47" i="8" s="1"/>
  <c r="D31" i="9"/>
  <c r="D31" i="8"/>
  <c r="E13" i="6"/>
  <c r="L7" i="1"/>
  <c r="F13" i="6" s="1"/>
  <c r="G13" i="7"/>
  <c r="E21" i="10"/>
  <c r="E49" i="10"/>
  <c r="L43" i="5"/>
  <c r="F49" i="10" s="1"/>
  <c r="E35" i="8"/>
  <c r="L29" i="3"/>
  <c r="E24" i="10"/>
  <c r="L18" i="5"/>
  <c r="F24" i="10" s="1"/>
  <c r="E28" i="9"/>
  <c r="L22" i="4"/>
  <c r="F28" i="9" s="1"/>
  <c r="E16" i="6"/>
  <c r="L10" i="1"/>
  <c r="F16" i="6" s="1"/>
  <c r="G28" i="9"/>
  <c r="E43" i="6"/>
  <c r="L37" i="1"/>
  <c r="F43" i="6" s="1"/>
  <c r="G29" i="8"/>
  <c r="N23" i="3"/>
  <c r="H29" i="8" s="1"/>
  <c r="E31" i="9"/>
  <c r="L25" i="4"/>
  <c r="F31" i="9" s="1"/>
  <c r="J14" i="3"/>
  <c r="D20" i="8" s="1"/>
  <c r="M14" i="3"/>
  <c r="E26" i="9"/>
  <c r="G15" i="10"/>
  <c r="M12" i="3"/>
  <c r="J12" i="3"/>
  <c r="D26" i="8"/>
  <c r="D26" i="9"/>
  <c r="G24" i="9"/>
  <c r="G48" i="7"/>
  <c r="M20" i="2"/>
  <c r="J20" i="2"/>
  <c r="D26" i="7" s="1"/>
  <c r="G16" i="6"/>
  <c r="N10" i="1"/>
  <c r="H16" i="6" s="1"/>
  <c r="D42" i="9"/>
  <c r="D42" i="8"/>
  <c r="G29" i="7"/>
  <c r="G37" i="7"/>
  <c r="E13" i="8"/>
  <c r="L7" i="3"/>
  <c r="F13" i="8" s="1"/>
  <c r="E38" i="9"/>
  <c r="L32" i="4"/>
  <c r="E25" i="8"/>
  <c r="G24" i="10"/>
  <c r="N18" i="5"/>
  <c r="H24" i="10" s="1"/>
  <c r="M30" i="1"/>
  <c r="J30" i="1"/>
  <c r="D36" i="6" s="1"/>
  <c r="E36" i="9"/>
  <c r="L30" i="4"/>
  <c r="N35" i="1"/>
  <c r="H41" i="6" s="1"/>
  <c r="J41" i="5"/>
  <c r="D47" i="10" s="1"/>
  <c r="M41" i="5"/>
  <c r="J43" i="5"/>
  <c r="D49" i="10" s="1"/>
  <c r="M43" i="5"/>
  <c r="H28" i="3"/>
  <c r="G28" i="3"/>
  <c r="I28" i="3" s="1"/>
  <c r="K28" i="3" s="1"/>
  <c r="M34" i="5"/>
  <c r="J34" i="5"/>
  <c r="D40" i="10" s="1"/>
  <c r="E15" i="9"/>
  <c r="N19" i="5"/>
  <c r="H25" i="10" s="1"/>
  <c r="G37" i="9"/>
  <c r="N31" i="4"/>
  <c r="H37" i="9" s="1"/>
  <c r="E29" i="6"/>
  <c r="L23" i="1"/>
  <c r="F29" i="6" s="1"/>
  <c r="G44" i="9"/>
  <c r="G49" i="8"/>
  <c r="E20" i="9"/>
  <c r="L14" i="4"/>
  <c r="M7" i="3"/>
  <c r="J7" i="3"/>
  <c r="D13" i="8" s="1"/>
  <c r="E16" i="9"/>
  <c r="E22" i="7"/>
  <c r="L16" i="2"/>
  <c r="F22" i="7" s="1"/>
  <c r="E35" i="9"/>
  <c r="L29" i="4"/>
  <c r="G14" i="10"/>
  <c r="G18" i="9"/>
  <c r="E33" i="6"/>
  <c r="L27" i="1"/>
  <c r="F33" i="6" s="1"/>
  <c r="G42" i="7"/>
  <c r="N36" i="2"/>
  <c r="H42" i="7" s="1"/>
  <c r="G42" i="8"/>
  <c r="G43" i="6"/>
  <c r="N37" i="1"/>
  <c r="H43" i="6" s="1"/>
  <c r="N15" i="2"/>
  <c r="H21" i="7" s="1"/>
  <c r="G49" i="6"/>
  <c r="L38" i="2"/>
  <c r="L29" i="1"/>
  <c r="F35" i="6" s="1"/>
  <c r="G32" i="6"/>
  <c r="E46" i="8"/>
  <c r="L40" i="3"/>
  <c r="F46" i="8" s="1"/>
  <c r="G39" i="9"/>
  <c r="G23" i="10"/>
  <c r="D30" i="9"/>
  <c r="D30" i="8"/>
  <c r="J10" i="3"/>
  <c r="M10" i="3"/>
  <c r="G25" i="6"/>
  <c r="N19" i="1"/>
  <c r="H25" i="6" s="1"/>
  <c r="G24" i="6"/>
  <c r="N18" i="1"/>
  <c r="H24" i="6" s="1"/>
  <c r="E40" i="10"/>
  <c r="E37" i="10"/>
  <c r="L31" i="5"/>
  <c r="F37" i="10" s="1"/>
  <c r="G48" i="10"/>
  <c r="N42" i="5"/>
  <c r="H48" i="10" s="1"/>
  <c r="E39" i="8"/>
  <c r="L24" i="5"/>
  <c r="F30" i="10" s="1"/>
  <c r="L9" i="5"/>
  <c r="F15" i="10" s="1"/>
  <c r="M10" i="4"/>
  <c r="J10" i="4"/>
  <c r="D16" i="9" s="1"/>
  <c r="E49" i="7"/>
  <c r="E30" i="9"/>
  <c r="L24" i="4"/>
  <c r="F30" i="9" s="1"/>
  <c r="E21" i="8"/>
  <c r="L15" i="3"/>
  <c r="F21" i="8" s="1"/>
  <c r="G12" i="9"/>
  <c r="N6" i="4"/>
  <c r="H12" i="9" s="1"/>
  <c r="G20" i="10"/>
  <c r="N14" i="5"/>
  <c r="H20" i="10" s="1"/>
  <c r="G44" i="8"/>
  <c r="M39" i="2"/>
  <c r="J39" i="2"/>
  <c r="G44" i="6"/>
  <c r="N38" i="1"/>
  <c r="H44" i="6" s="1"/>
  <c r="L20" i="1"/>
  <c r="E25" i="6"/>
  <c r="L19" i="1"/>
  <c r="F25" i="6" s="1"/>
  <c r="N30" i="2"/>
  <c r="H36" i="7" s="1"/>
  <c r="M15" i="1"/>
  <c r="J15" i="1"/>
  <c r="D21" i="6" s="1"/>
  <c r="L24" i="3"/>
  <c r="E40" i="6"/>
  <c r="L34" i="1"/>
  <c r="F40" i="6" s="1"/>
  <c r="G40" i="7"/>
  <c r="G28" i="7"/>
  <c r="N22" i="2"/>
  <c r="H28" i="7" s="1"/>
  <c r="L12" i="4"/>
  <c r="F18" i="9" s="1"/>
  <c r="L15" i="4"/>
  <c r="L24" i="2"/>
  <c r="E33" i="8"/>
  <c r="L27" i="3"/>
  <c r="F33" i="8" s="1"/>
  <c r="E19" i="7"/>
  <c r="L13" i="2"/>
  <c r="F19" i="7" s="1"/>
  <c r="J31" i="5"/>
  <c r="D37" i="10" s="1"/>
  <c r="M31" i="5"/>
  <c r="E39" i="10"/>
  <c r="L33" i="5"/>
  <c r="F39" i="10" s="1"/>
  <c r="L11" i="4"/>
  <c r="F17" i="9" s="1"/>
  <c r="E17" i="9"/>
  <c r="G31" i="9"/>
  <c r="N25" i="4"/>
  <c r="H31" i="9" s="1"/>
  <c r="H28" i="2"/>
  <c r="G28" i="2"/>
  <c r="I28" i="2" s="1"/>
  <c r="K28" i="2" s="1"/>
  <c r="E13" i="9"/>
  <c r="L7" i="4"/>
  <c r="E46" i="6"/>
  <c r="L40" i="1"/>
  <c r="F46" i="6" s="1"/>
  <c r="G25" i="9"/>
  <c r="M43" i="2"/>
  <c r="J43" i="2"/>
  <c r="D49" i="7" s="1"/>
  <c r="E49" i="8"/>
  <c r="L43" i="3"/>
  <c r="F49" i="8" s="1"/>
  <c r="L6" i="3"/>
  <c r="E38" i="6"/>
  <c r="E36" i="6"/>
  <c r="G25" i="7"/>
  <c r="E24" i="7"/>
  <c r="G21" i="8"/>
  <c r="N15" i="3"/>
  <c r="H21" i="8" s="1"/>
  <c r="G31" i="8"/>
  <c r="N25" i="3"/>
  <c r="H31" i="8" s="1"/>
  <c r="N22" i="1"/>
  <c r="H28" i="6" s="1"/>
  <c r="M8" i="3"/>
  <c r="J8" i="3"/>
  <c r="D14" i="8" s="1"/>
  <c r="H28" i="5"/>
  <c r="G28" i="5"/>
  <c r="I28" i="5" s="1"/>
  <c r="K28" i="5" s="1"/>
  <c r="G50" i="10"/>
  <c r="N44" i="5"/>
  <c r="H50" i="10" s="1"/>
  <c r="E14" i="9"/>
  <c r="G30" i="10"/>
  <c r="N24" i="5"/>
  <c r="H30" i="10" s="1"/>
  <c r="N6" i="5"/>
  <c r="H12" i="10" s="1"/>
  <c r="G47" i="8"/>
  <c r="N41" i="3"/>
  <c r="H47" i="8" s="1"/>
  <c r="G22" i="9"/>
  <c r="E22" i="6"/>
  <c r="L16" i="1"/>
  <c r="F22" i="6" s="1"/>
  <c r="G45" i="9"/>
  <c r="N39" i="4"/>
  <c r="H45" i="9" s="1"/>
  <c r="D44" i="8"/>
  <c r="D44" i="9"/>
  <c r="M25" i="2"/>
  <c r="J25" i="2"/>
  <c r="M32" i="1"/>
  <c r="J32" i="1"/>
  <c r="D38" i="6" s="1"/>
  <c r="G15" i="8"/>
  <c r="G19" i="7"/>
  <c r="E12" i="7"/>
  <c r="L6" i="1"/>
  <c r="F12" i="6" s="1"/>
  <c r="L42" i="2"/>
  <c r="F48" i="7" s="1"/>
  <c r="G30" i="6"/>
  <c r="N24" i="1"/>
  <c r="H30" i="6" s="1"/>
  <c r="G17" i="6"/>
  <c r="L36" i="4"/>
  <c r="F42" i="9" s="1"/>
  <c r="E42" i="9"/>
  <c r="M23" i="4"/>
  <c r="J23" i="4"/>
  <c r="L23" i="4" s="1"/>
  <c r="F29" i="9" s="1"/>
  <c r="J27" i="5"/>
  <c r="D33" i="10" s="1"/>
  <c r="M27" i="5"/>
  <c r="J15" i="5"/>
  <c r="D21" i="10" s="1"/>
  <c r="M15" i="5"/>
  <c r="E19" i="10"/>
  <c r="L13" i="5"/>
  <c r="M8" i="4"/>
  <c r="J8" i="4"/>
  <c r="D14" i="9" s="1"/>
  <c r="E43" i="8"/>
  <c r="L37" i="3"/>
  <c r="F43" i="8" s="1"/>
  <c r="E34" i="6"/>
  <c r="L38" i="5"/>
  <c r="M9" i="4"/>
  <c r="J9" i="4"/>
  <c r="D15" i="9" s="1"/>
  <c r="E42" i="8"/>
  <c r="L36" i="3"/>
  <c r="F42" i="8" s="1"/>
  <c r="E50" i="7"/>
  <c r="L44" i="2"/>
  <c r="M12" i="2"/>
  <c r="J12" i="2"/>
  <c r="G20" i="7"/>
  <c r="N14" i="2"/>
  <c r="H20" i="7" s="1"/>
  <c r="E41" i="7"/>
  <c r="L35" i="2"/>
  <c r="F41" i="7" s="1"/>
  <c r="L7" i="2"/>
  <c r="F13" i="7" s="1"/>
  <c r="G43" i="7"/>
  <c r="N37" i="2"/>
  <c r="H43" i="7" s="1"/>
  <c r="E47" i="7"/>
  <c r="L41" i="2"/>
  <c r="L41" i="1"/>
  <c r="F47" i="6" s="1"/>
  <c r="E48" i="6"/>
  <c r="L42" i="1"/>
  <c r="F48" i="6" s="1"/>
  <c r="G46" i="7"/>
  <c r="L18" i="3"/>
  <c r="E22" i="10"/>
  <c r="G45" i="8"/>
  <c r="N39" i="3"/>
  <c r="H45" i="8" s="1"/>
  <c r="E36" i="10"/>
  <c r="L30" i="5"/>
  <c r="F36" i="10" s="1"/>
  <c r="E20" i="8"/>
  <c r="L14" i="3"/>
  <c r="F20" i="8" s="1"/>
  <c r="E26" i="7"/>
  <c r="L20" i="2"/>
  <c r="F26" i="7" s="1"/>
  <c r="G15" i="7"/>
  <c r="M37" i="5"/>
  <c r="J37" i="5"/>
  <c r="D43" i="10" s="1"/>
  <c r="E43" i="10"/>
  <c r="L37" i="5"/>
  <c r="F43" i="10" s="1"/>
  <c r="L32" i="5"/>
  <c r="F38" i="10" s="1"/>
  <c r="E38" i="10"/>
  <c r="G26" i="10"/>
  <c r="N20" i="5"/>
  <c r="H26" i="10" s="1"/>
  <c r="L35" i="5"/>
  <c r="E41" i="10"/>
  <c r="E38" i="8"/>
  <c r="J12" i="5"/>
  <c r="D18" i="10" s="1"/>
  <c r="M12" i="5"/>
  <c r="E14" i="10"/>
  <c r="L8" i="5"/>
  <c r="F14" i="10" s="1"/>
  <c r="L34" i="4"/>
  <c r="F40" i="9" s="1"/>
  <c r="E40" i="9"/>
  <c r="E32" i="10"/>
  <c r="L26" i="5"/>
  <c r="G31" i="10"/>
  <c r="N25" i="5"/>
  <c r="H31" i="10" s="1"/>
  <c r="G48" i="8"/>
  <c r="N42" i="3"/>
  <c r="H48" i="8" s="1"/>
  <c r="D41" i="8"/>
  <c r="D41" i="9"/>
  <c r="G17" i="9"/>
  <c r="N11" i="4"/>
  <c r="H17" i="9" s="1"/>
  <c r="L36" i="5"/>
  <c r="F42" i="10" s="1"/>
  <c r="J32" i="3"/>
  <c r="M32" i="3"/>
  <c r="E49" i="9"/>
  <c r="L43" i="4"/>
  <c r="F49" i="9" s="1"/>
  <c r="E40" i="8"/>
  <c r="E32" i="6"/>
  <c r="L26" i="1"/>
  <c r="F32" i="6" s="1"/>
  <c r="M33" i="3"/>
  <c r="J33" i="3"/>
  <c r="L33" i="3" s="1"/>
  <c r="F39" i="8" s="1"/>
  <c r="E47" i="9"/>
  <c r="L41" i="4"/>
  <c r="G36" i="10"/>
  <c r="N30" i="5"/>
  <c r="H36" i="10" s="1"/>
  <c r="G35" i="6"/>
  <c r="N29" i="1"/>
  <c r="H35" i="6" s="1"/>
  <c r="N23" i="1"/>
  <c r="H29" i="6" s="1"/>
  <c r="G29" i="6"/>
  <c r="L9" i="3"/>
  <c r="F15" i="8" s="1"/>
  <c r="G46" i="6"/>
  <c r="N40" i="1"/>
  <c r="H46" i="6" s="1"/>
  <c r="G38" i="7"/>
  <c r="N32" i="2"/>
  <c r="H38" i="7" s="1"/>
  <c r="G13" i="6"/>
  <c r="N7" i="1"/>
  <c r="H13" i="6" s="1"/>
  <c r="G16" i="7"/>
  <c r="N10" i="2"/>
  <c r="H16" i="7" s="1"/>
  <c r="M35" i="2"/>
  <c r="J35" i="2"/>
  <c r="D41" i="7" s="1"/>
  <c r="E35" i="7"/>
  <c r="L29" i="2"/>
  <c r="L13" i="4"/>
  <c r="N36" i="1"/>
  <c r="H42" i="6" s="1"/>
  <c r="L9" i="2"/>
  <c r="F15" i="7" s="1"/>
  <c r="L34" i="2"/>
  <c r="F40" i="7" s="1"/>
  <c r="G23" i="7"/>
  <c r="N17" i="2"/>
  <c r="H23" i="7" s="1"/>
  <c r="G19" i="6"/>
  <c r="N13" i="1"/>
  <c r="H19" i="6" s="1"/>
  <c r="E19" i="8"/>
  <c r="L13" i="3"/>
  <c r="G38" i="10"/>
  <c r="J29" i="5"/>
  <c r="D35" i="10" s="1"/>
  <c r="M29" i="5"/>
  <c r="E18" i="10"/>
  <c r="L12" i="5"/>
  <c r="F18" i="10" s="1"/>
  <c r="G39" i="10"/>
  <c r="N33" i="5"/>
  <c r="H39" i="10" s="1"/>
  <c r="E28" i="4"/>
  <c r="I28" i="4" s="1"/>
  <c r="K28" i="4" s="1"/>
  <c r="H28" i="4"/>
  <c r="E39" i="9"/>
  <c r="L33" i="4"/>
  <c r="F39" i="9" s="1"/>
  <c r="E25" i="9"/>
  <c r="L19" i="4"/>
  <c r="F25" i="9" s="1"/>
  <c r="M23" i="5"/>
  <c r="J23" i="5"/>
  <c r="D29" i="10" s="1"/>
  <c r="G28" i="10"/>
  <c r="N22" i="5"/>
  <c r="H28" i="10" s="1"/>
  <c r="G46" i="8"/>
  <c r="E44" i="9"/>
  <c r="L38" i="4"/>
  <c r="F44" i="9" s="1"/>
  <c r="G41" i="8"/>
  <c r="L17" i="5"/>
  <c r="F23" i="10" s="1"/>
  <c r="E36" i="8"/>
  <c r="E43" i="9"/>
  <c r="L37" i="4"/>
  <c r="F43" i="9" s="1"/>
  <c r="M34" i="3"/>
  <c r="J34" i="3"/>
  <c r="E50" i="8"/>
  <c r="L44" i="3"/>
  <c r="F50" i="8" s="1"/>
  <c r="L11" i="5"/>
  <c r="L38" i="3"/>
  <c r="F44" i="8" s="1"/>
  <c r="E37" i="8"/>
  <c r="L31" i="3"/>
  <c r="G33" i="6"/>
  <c r="N27" i="1"/>
  <c r="H33" i="6" s="1"/>
  <c r="M33" i="2"/>
  <c r="J33" i="2"/>
  <c r="D39" i="7" s="1"/>
  <c r="L43" i="1"/>
  <c r="F49" i="6" s="1"/>
  <c r="M18" i="2"/>
  <c r="J18" i="2"/>
  <c r="D24" i="7" s="1"/>
  <c r="E29" i="7"/>
  <c r="L23" i="2"/>
  <c r="F29" i="7" s="1"/>
  <c r="F20" i="6"/>
  <c r="N14" i="1"/>
  <c r="H20" i="6" s="1"/>
  <c r="M6" i="2"/>
  <c r="J6" i="2"/>
  <c r="D12" i="7" s="1"/>
  <c r="E23" i="6"/>
  <c r="E14" i="7"/>
  <c r="L8" i="2"/>
  <c r="F14" i="7" s="1"/>
  <c r="L8" i="1"/>
  <c r="E46" i="7"/>
  <c r="L40" i="2"/>
  <c r="F46" i="7" s="1"/>
  <c r="J28" i="1"/>
  <c r="D34" i="6" s="1"/>
  <c r="M28" i="1"/>
  <c r="M35" i="4"/>
  <c r="J35" i="4"/>
  <c r="L35" i="4" s="1"/>
  <c r="F41" i="9" s="1"/>
  <c r="D28" i="9"/>
  <c r="D28" i="8"/>
  <c r="E13" i="10"/>
  <c r="L7" i="5"/>
  <c r="E45" i="10"/>
  <c r="L39" i="5"/>
  <c r="F45" i="10" s="1"/>
  <c r="G45" i="10"/>
  <c r="N39" i="5"/>
  <c r="H45" i="10" s="1"/>
  <c r="E22" i="9"/>
  <c r="L16" i="4"/>
  <c r="F22" i="9" s="1"/>
  <c r="E50" i="9"/>
  <c r="L44" i="4"/>
  <c r="E24" i="9"/>
  <c r="L18" i="4"/>
  <c r="F24" i="9" s="1"/>
  <c r="E46" i="10"/>
  <c r="L40" i="5"/>
  <c r="N10" i="5"/>
  <c r="H16" i="10" s="1"/>
  <c r="E41" i="8"/>
  <c r="L35" i="3"/>
  <c r="F41" i="8" s="1"/>
  <c r="G40" i="9"/>
  <c r="N34" i="4"/>
  <c r="H40" i="9" s="1"/>
  <c r="J30" i="3"/>
  <c r="M30" i="3"/>
  <c r="M37" i="4"/>
  <c r="J37" i="4"/>
  <c r="J17" i="3"/>
  <c r="M17" i="3"/>
  <c r="E19" i="6"/>
  <c r="L13" i="1"/>
  <c r="F19" i="6" s="1"/>
  <c r="M44" i="3"/>
  <c r="J44" i="3"/>
  <c r="M20" i="4"/>
  <c r="J20" i="4"/>
  <c r="L20" i="4" s="1"/>
  <c r="F26" i="9" s="1"/>
  <c r="E26" i="8"/>
  <c r="L20" i="3"/>
  <c r="D43" i="9"/>
  <c r="D43" i="8"/>
  <c r="G22" i="6"/>
  <c r="N16" i="1"/>
  <c r="H22" i="6" s="1"/>
  <c r="L19" i="2"/>
  <c r="F25" i="7" s="1"/>
  <c r="F17" i="8"/>
  <c r="N11" i="3"/>
  <c r="H17" i="8" s="1"/>
  <c r="L11" i="2"/>
  <c r="M17" i="1"/>
  <c r="J17" i="1"/>
  <c r="D23" i="6" s="1"/>
  <c r="M8" i="2"/>
  <c r="J8" i="2"/>
  <c r="D14" i="7" s="1"/>
  <c r="F41" i="10" l="1"/>
  <c r="N35" i="5"/>
  <c r="H41" i="10" s="1"/>
  <c r="G47" i="10"/>
  <c r="G26" i="7"/>
  <c r="N20" i="2"/>
  <c r="H26" i="7" s="1"/>
  <c r="M28" i="4"/>
  <c r="J28" i="4"/>
  <c r="F32" i="10"/>
  <c r="N26" i="5"/>
  <c r="H32" i="10" s="1"/>
  <c r="G18" i="7"/>
  <c r="N12" i="2"/>
  <c r="H18" i="7" s="1"/>
  <c r="N11" i="1"/>
  <c r="H17" i="6" s="1"/>
  <c r="G14" i="8"/>
  <c r="L32" i="1"/>
  <c r="F38" i="6" s="1"/>
  <c r="F30" i="8"/>
  <c r="N24" i="3"/>
  <c r="H30" i="8" s="1"/>
  <c r="G16" i="9"/>
  <c r="L10" i="4"/>
  <c r="F16" i="9" s="1"/>
  <c r="N42" i="2"/>
  <c r="H48" i="7" s="1"/>
  <c r="G20" i="8"/>
  <c r="N14" i="3"/>
  <c r="H20" i="8" s="1"/>
  <c r="G22" i="8"/>
  <c r="G22" i="10"/>
  <c r="L41" i="5"/>
  <c r="F47" i="10" s="1"/>
  <c r="E34" i="9"/>
  <c r="L28" i="4"/>
  <c r="F34" i="9" s="1"/>
  <c r="G38" i="8"/>
  <c r="F50" i="7"/>
  <c r="N44" i="2"/>
  <c r="H50" i="7" s="1"/>
  <c r="G14" i="9"/>
  <c r="G38" i="6"/>
  <c r="N32" i="1"/>
  <c r="H38" i="6" s="1"/>
  <c r="E34" i="7"/>
  <c r="N26" i="1"/>
  <c r="H32" i="6" s="1"/>
  <c r="D22" i="8"/>
  <c r="L16" i="3"/>
  <c r="F22" i="8" s="1"/>
  <c r="N36" i="5"/>
  <c r="H42" i="10" s="1"/>
  <c r="D18" i="7"/>
  <c r="L12" i="2"/>
  <c r="F18" i="7" s="1"/>
  <c r="N40" i="3"/>
  <c r="H46" i="8" s="1"/>
  <c r="D38" i="8"/>
  <c r="D38" i="9"/>
  <c r="F47" i="7"/>
  <c r="N41" i="2"/>
  <c r="H47" i="7" s="1"/>
  <c r="F19" i="10"/>
  <c r="N13" i="5"/>
  <c r="H19" i="10" s="1"/>
  <c r="D31" i="7"/>
  <c r="L25" i="2"/>
  <c r="F31" i="7" s="1"/>
  <c r="F12" i="8"/>
  <c r="N6" i="3"/>
  <c r="H12" i="8" s="1"/>
  <c r="M28" i="2"/>
  <c r="J28" i="2"/>
  <c r="D34" i="7" s="1"/>
  <c r="G21" i="6"/>
  <c r="F36" i="9"/>
  <c r="N30" i="4"/>
  <c r="H36" i="9" s="1"/>
  <c r="N31" i="2"/>
  <c r="H37" i="7" s="1"/>
  <c r="N18" i="4"/>
  <c r="H24" i="9" s="1"/>
  <c r="N26" i="2"/>
  <c r="H32" i="7" s="1"/>
  <c r="G25" i="8"/>
  <c r="G48" i="6"/>
  <c r="N42" i="1"/>
  <c r="H48" i="6" s="1"/>
  <c r="F17" i="10"/>
  <c r="N11" i="5"/>
  <c r="H17" i="10" s="1"/>
  <c r="G24" i="7"/>
  <c r="D40" i="9"/>
  <c r="D40" i="8"/>
  <c r="F47" i="9"/>
  <c r="N41" i="4"/>
  <c r="H47" i="9" s="1"/>
  <c r="G31" i="7"/>
  <c r="N25" i="2"/>
  <c r="H31" i="7" s="1"/>
  <c r="F30" i="7"/>
  <c r="N24" i="2"/>
  <c r="H30" i="7" s="1"/>
  <c r="G16" i="8"/>
  <c r="G13" i="8"/>
  <c r="N7" i="3"/>
  <c r="H13" i="8" s="1"/>
  <c r="L9" i="4"/>
  <c r="F15" i="9" s="1"/>
  <c r="D36" i="9"/>
  <c r="D36" i="8"/>
  <c r="N38" i="3"/>
  <c r="H44" i="8" s="1"/>
  <c r="G21" i="10"/>
  <c r="F21" i="9"/>
  <c r="N15" i="4"/>
  <c r="H21" i="9" s="1"/>
  <c r="D16" i="8"/>
  <c r="L10" i="3"/>
  <c r="F16" i="8" s="1"/>
  <c r="F44" i="7"/>
  <c r="N38" i="2"/>
  <c r="H44" i="7" s="1"/>
  <c r="N12" i="4"/>
  <c r="H18" i="9" s="1"/>
  <c r="F20" i="9"/>
  <c r="N14" i="4"/>
  <c r="H20" i="9" s="1"/>
  <c r="N23" i="2"/>
  <c r="H29" i="7" s="1"/>
  <c r="F35" i="8"/>
  <c r="N29" i="3"/>
  <c r="H35" i="8" s="1"/>
  <c r="L15" i="1"/>
  <c r="F21" i="6" s="1"/>
  <c r="G14" i="7"/>
  <c r="N8" i="2"/>
  <c r="H14" i="7" s="1"/>
  <c r="D39" i="9"/>
  <c r="D39" i="8"/>
  <c r="L8" i="4"/>
  <c r="F14" i="9" s="1"/>
  <c r="N43" i="1"/>
  <c r="H49" i="6" s="1"/>
  <c r="G36" i="6"/>
  <c r="D32" i="8"/>
  <c r="D32" i="9"/>
  <c r="F23" i="9"/>
  <c r="N17" i="4"/>
  <c r="H23" i="9" s="1"/>
  <c r="N24" i="4"/>
  <c r="H30" i="9" s="1"/>
  <c r="L29" i="5"/>
  <c r="F35" i="10" s="1"/>
  <c r="G23" i="6"/>
  <c r="F17" i="7"/>
  <c r="N11" i="2"/>
  <c r="H17" i="7" s="1"/>
  <c r="L17" i="1"/>
  <c r="F23" i="6" s="1"/>
  <c r="G39" i="8"/>
  <c r="N33" i="3"/>
  <c r="H39" i="8" s="1"/>
  <c r="G18" i="10"/>
  <c r="N12" i="5"/>
  <c r="H18" i="10" s="1"/>
  <c r="L16" i="5"/>
  <c r="F22" i="10" s="1"/>
  <c r="G15" i="9"/>
  <c r="N9" i="4"/>
  <c r="H15" i="9" s="1"/>
  <c r="G33" i="10"/>
  <c r="L6" i="2"/>
  <c r="F12" i="7" s="1"/>
  <c r="L18" i="2"/>
  <c r="F24" i="7" s="1"/>
  <c r="G49" i="7"/>
  <c r="N43" i="2"/>
  <c r="H49" i="7" s="1"/>
  <c r="F26" i="6"/>
  <c r="N20" i="1"/>
  <c r="H26" i="6" s="1"/>
  <c r="N8" i="5"/>
  <c r="H14" i="10" s="1"/>
  <c r="N43" i="3"/>
  <c r="H49" i="8" s="1"/>
  <c r="G40" i="10"/>
  <c r="N34" i="5"/>
  <c r="H40" i="10" s="1"/>
  <c r="D18" i="8"/>
  <c r="L12" i="3"/>
  <c r="F18" i="8" s="1"/>
  <c r="N6" i="1"/>
  <c r="H12" i="6" s="1"/>
  <c r="G32" i="8"/>
  <c r="G34" i="6"/>
  <c r="D50" i="8"/>
  <c r="D50" i="9"/>
  <c r="F14" i="6"/>
  <c r="N8" i="1"/>
  <c r="H14" i="6" s="1"/>
  <c r="F13" i="10"/>
  <c r="N7" i="5"/>
  <c r="H13" i="10" s="1"/>
  <c r="G23" i="8"/>
  <c r="G39" i="7"/>
  <c r="L30" i="3"/>
  <c r="F36" i="8" s="1"/>
  <c r="G29" i="10"/>
  <c r="F19" i="9"/>
  <c r="N13" i="4"/>
  <c r="H19" i="9" s="1"/>
  <c r="G43" i="10"/>
  <c r="N37" i="5"/>
  <c r="H43" i="10" s="1"/>
  <c r="F44" i="10"/>
  <c r="N38" i="5"/>
  <c r="H44" i="10" s="1"/>
  <c r="N19" i="4"/>
  <c r="H25" i="9" s="1"/>
  <c r="N17" i="5"/>
  <c r="H23" i="10" s="1"/>
  <c r="E34" i="8"/>
  <c r="L28" i="3"/>
  <c r="F34" i="8" s="1"/>
  <c r="G18" i="8"/>
  <c r="N12" i="3"/>
  <c r="H18" i="8" s="1"/>
  <c r="N36" i="4"/>
  <c r="H42" i="9" s="1"/>
  <c r="D33" i="9"/>
  <c r="D33" i="8"/>
  <c r="L26" i="3"/>
  <c r="F32" i="8" s="1"/>
  <c r="N37" i="3"/>
  <c r="H43" i="8" s="1"/>
  <c r="L27" i="5"/>
  <c r="F33" i="10" s="1"/>
  <c r="L8" i="3"/>
  <c r="F14" i="8" s="1"/>
  <c r="G50" i="8"/>
  <c r="N44" i="3"/>
  <c r="H50" i="8" s="1"/>
  <c r="F46" i="10"/>
  <c r="N40" i="5"/>
  <c r="H46" i="10" s="1"/>
  <c r="G35" i="10"/>
  <c r="N32" i="5"/>
  <c r="H38" i="10" s="1"/>
  <c r="F35" i="7"/>
  <c r="N29" i="2"/>
  <c r="H35" i="7" s="1"/>
  <c r="L32" i="3"/>
  <c r="F38" i="8" s="1"/>
  <c r="N9" i="2"/>
  <c r="H15" i="7" s="1"/>
  <c r="F24" i="8"/>
  <c r="N18" i="3"/>
  <c r="H24" i="8" s="1"/>
  <c r="L28" i="1"/>
  <c r="F34" i="6" s="1"/>
  <c r="N13" i="2"/>
  <c r="H19" i="7" s="1"/>
  <c r="N19" i="2"/>
  <c r="H25" i="7" s="1"/>
  <c r="N34" i="2"/>
  <c r="H40" i="7" s="1"/>
  <c r="F35" i="9"/>
  <c r="N29" i="4"/>
  <c r="H35" i="9" s="1"/>
  <c r="N38" i="4"/>
  <c r="H44" i="9" s="1"/>
  <c r="M28" i="3"/>
  <c r="J28" i="3"/>
  <c r="L19" i="3"/>
  <c r="F25" i="8" s="1"/>
  <c r="N9" i="5"/>
  <c r="H15" i="10" s="1"/>
  <c r="N22" i="4"/>
  <c r="H28" i="9" s="1"/>
  <c r="L15" i="5"/>
  <c r="F21" i="10" s="1"/>
  <c r="N16" i="2"/>
  <c r="H22" i="7" s="1"/>
  <c r="G33" i="8"/>
  <c r="N27" i="3"/>
  <c r="H33" i="8" s="1"/>
  <c r="G26" i="9"/>
  <c r="N20" i="4"/>
  <c r="H26" i="9" s="1"/>
  <c r="G43" i="9"/>
  <c r="N37" i="4"/>
  <c r="H43" i="9" s="1"/>
  <c r="F37" i="8"/>
  <c r="N31" i="3"/>
  <c r="H37" i="8" s="1"/>
  <c r="L34" i="3"/>
  <c r="F40" i="8" s="1"/>
  <c r="N40" i="2"/>
  <c r="H46" i="7" s="1"/>
  <c r="G29" i="9"/>
  <c r="N23" i="4"/>
  <c r="H29" i="9" s="1"/>
  <c r="E34" i="10"/>
  <c r="G37" i="10"/>
  <c r="N31" i="5"/>
  <c r="H37" i="10" s="1"/>
  <c r="D45" i="7"/>
  <c r="L39" i="2"/>
  <c r="F45" i="7" s="1"/>
  <c r="L43" i="2"/>
  <c r="F49" i="7" s="1"/>
  <c r="L34" i="5"/>
  <c r="F40" i="10" s="1"/>
  <c r="N33" i="4"/>
  <c r="H39" i="9" s="1"/>
  <c r="G49" i="10"/>
  <c r="N43" i="5"/>
  <c r="H49" i="10" s="1"/>
  <c r="G50" i="6"/>
  <c r="N44" i="1"/>
  <c r="H50" i="6" s="1"/>
  <c r="L23" i="5"/>
  <c r="F29" i="10" s="1"/>
  <c r="L33" i="2"/>
  <c r="F39" i="7" s="1"/>
  <c r="G41" i="7"/>
  <c r="N35" i="2"/>
  <c r="H41" i="7" s="1"/>
  <c r="F13" i="9"/>
  <c r="N7" i="4"/>
  <c r="H13" i="9" s="1"/>
  <c r="N43" i="4"/>
  <c r="H49" i="9" s="1"/>
  <c r="G40" i="8"/>
  <c r="N34" i="3"/>
  <c r="H40" i="8" s="1"/>
  <c r="D23" i="8"/>
  <c r="L17" i="3"/>
  <c r="F23" i="8" s="1"/>
  <c r="F50" i="9"/>
  <c r="N44" i="4"/>
  <c r="H50" i="9" s="1"/>
  <c r="G12" i="7"/>
  <c r="N6" i="2"/>
  <c r="H12" i="7" s="1"/>
  <c r="F26" i="8"/>
  <c r="N20" i="3"/>
  <c r="H26" i="8" s="1"/>
  <c r="G36" i="8"/>
  <c r="G41" i="9"/>
  <c r="N35" i="4"/>
  <c r="H41" i="9" s="1"/>
  <c r="N35" i="3"/>
  <c r="H41" i="8" s="1"/>
  <c r="F19" i="8"/>
  <c r="N13" i="3"/>
  <c r="H19" i="8" s="1"/>
  <c r="N9" i="3"/>
  <c r="H15" i="8" s="1"/>
  <c r="N16" i="4"/>
  <c r="H22" i="9" s="1"/>
  <c r="M28" i="5"/>
  <c r="J28" i="5"/>
  <c r="D34" i="10" s="1"/>
  <c r="L30" i="1"/>
  <c r="F36" i="6" s="1"/>
  <c r="G45" i="7"/>
  <c r="N36" i="3"/>
  <c r="H42" i="8" s="1"/>
  <c r="F38" i="9"/>
  <c r="N32" i="4"/>
  <c r="H38" i="9" s="1"/>
  <c r="N7" i="2"/>
  <c r="H13" i="7" s="1"/>
  <c r="N41" i="1"/>
  <c r="H47" i="6" s="1"/>
  <c r="G34" i="7" l="1"/>
  <c r="G34" i="10"/>
  <c r="G34" i="8"/>
  <c r="N28" i="3"/>
  <c r="H34" i="8" s="1"/>
  <c r="N29" i="5"/>
  <c r="H35" i="10" s="1"/>
  <c r="N15" i="5"/>
  <c r="H21" i="10" s="1"/>
  <c r="N19" i="3"/>
  <c r="H25" i="8" s="1"/>
  <c r="N32" i="3"/>
  <c r="H38" i="8" s="1"/>
  <c r="L28" i="5"/>
  <c r="F34" i="10" s="1"/>
  <c r="N23" i="5"/>
  <c r="H29" i="10" s="1"/>
  <c r="N10" i="4"/>
  <c r="H16" i="9" s="1"/>
  <c r="N28" i="1"/>
  <c r="H34" i="6" s="1"/>
  <c r="G34" i="9"/>
  <c r="N28" i="4"/>
  <c r="H34" i="9" s="1"/>
  <c r="N30" i="1"/>
  <c r="H36" i="6" s="1"/>
  <c r="N33" i="2"/>
  <c r="H39" i="7" s="1"/>
  <c r="N26" i="3"/>
  <c r="H32" i="8" s="1"/>
  <c r="L28" i="2"/>
  <c r="F34" i="7" s="1"/>
  <c r="N16" i="5"/>
  <c r="H22" i="10" s="1"/>
  <c r="N41" i="5"/>
  <c r="H47" i="10" s="1"/>
  <c r="N17" i="3"/>
  <c r="H23" i="8" s="1"/>
  <c r="N18" i="2"/>
  <c r="H24" i="7" s="1"/>
  <c r="N8" i="3"/>
  <c r="H14" i="8" s="1"/>
  <c r="N39" i="2"/>
  <c r="H45" i="7" s="1"/>
  <c r="N30" i="3"/>
  <c r="H36" i="8" s="1"/>
  <c r="N27" i="5"/>
  <c r="H33" i="10" s="1"/>
  <c r="N17" i="1"/>
  <c r="H23" i="6" s="1"/>
  <c r="N15" i="1"/>
  <c r="H21" i="6" s="1"/>
  <c r="N16" i="3"/>
  <c r="H22" i="8" s="1"/>
  <c r="D34" i="9"/>
  <c r="D34" i="8"/>
  <c r="N10" i="3"/>
  <c r="H16" i="8" s="1"/>
  <c r="N8" i="4"/>
  <c r="H14" i="9" s="1"/>
  <c r="N28" i="5" l="1"/>
  <c r="H34" i="10" s="1"/>
  <c r="N28" i="2"/>
  <c r="H34" i="7" s="1"/>
</calcChain>
</file>

<file path=xl/sharedStrings.xml><?xml version="1.0" encoding="utf-8"?>
<sst xmlns="http://schemas.openxmlformats.org/spreadsheetml/2006/main" count="510" uniqueCount="104">
  <si>
    <t>Dry Core Transformer Losses Effective Jan 1, 2026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</si>
  <si>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</si>
  <si>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</si>
  <si>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</si>
  <si>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</si>
  <si>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</si>
  <si>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</si>
  <si>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</si>
  <si>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</si>
  <si>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</si>
  <si>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</si>
  <si>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</si>
  <si>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</si>
  <si>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</si>
  <si>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</si>
  <si>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Rates</t>
  </si>
  <si>
    <t xml:space="preserve"> </t>
  </si>
  <si>
    <t>1.5 KVA 1PH, 1.2kV BIL</t>
  </si>
  <si>
    <t>25 KVA 1 PH, 1.2kV BIL</t>
  </si>
  <si>
    <t>37.5 KVA 1 PH, 1.2kV BIL</t>
  </si>
  <si>
    <t>50 KVA 1 PH, 1.2kV BIL</t>
  </si>
  <si>
    <t>75 KVA 1 PH, 1.2kV BIL</t>
  </si>
  <si>
    <t>100 KVA 1 PH, 1.2kV BIL</t>
  </si>
  <si>
    <t>2026 Proposed Rates</t>
  </si>
  <si>
    <t>112.5 kVA 1 PH, 1.2kV BIL</t>
  </si>
  <si>
    <t>LV</t>
  </si>
  <si>
    <t>Network</t>
  </si>
  <si>
    <t>Line &amp; Transmission</t>
  </si>
  <si>
    <t>Variable</t>
  </si>
  <si>
    <t>*150 KVA 1 PH, 1.2kV BIL</t>
  </si>
  <si>
    <t>GS 50 to 1,499 kW</t>
  </si>
  <si>
    <t>167 KVA 1 PH, 1.2kV BIL</t>
  </si>
  <si>
    <t xml:space="preserve">GS 1,500 to 4,999 kW </t>
  </si>
  <si>
    <t>175 KVA 1PH, 1.2kV BIL</t>
  </si>
  <si>
    <t>Large Use</t>
  </si>
  <si>
    <t>*200 KVA 1 PH, 1.2kV BIL</t>
  </si>
  <si>
    <t>*225 KVA 1 PH, 1.2kV BIL</t>
  </si>
  <si>
    <t>250 KVA 1 PH, 1.2kV BIL</t>
  </si>
  <si>
    <t>Tier 1</t>
  </si>
  <si>
    <t>November 1, 2024 Rate</t>
  </si>
  <si>
    <t>300 KVA 1 PH, 1.2kV BIL</t>
  </si>
  <si>
    <t>333 KVA 1PH 1.2kV BIL</t>
  </si>
  <si>
    <t>Tier 2</t>
  </si>
  <si>
    <t>*10 kVA 3 PH, 1.2kV BIL</t>
  </si>
  <si>
    <t>*15 KVA 3 PH, 1.2kV BIL</t>
  </si>
  <si>
    <t>WMSR</t>
  </si>
  <si>
    <t>30 kVA 3PH, 1.2kV BIL</t>
  </si>
  <si>
    <t>CBR</t>
  </si>
  <si>
    <t>45 KVA 3 PH, 1.2kV BIL</t>
  </si>
  <si>
    <t>RRRP</t>
  </si>
  <si>
    <t>75 KVA 3 PH, 1.2kV BIL</t>
  </si>
  <si>
    <t>112.5 KVA 3 PH, 1.2kV BIL</t>
  </si>
  <si>
    <t>125 KVA 3PH, 1.2kV BIL</t>
  </si>
  <si>
    <t>150 KVA 3 PH, 1.2kV BIL</t>
  </si>
  <si>
    <t>*175 KVA 3PH, 1.2kV BIL</t>
  </si>
  <si>
    <t>*200 KVA 3PH, 1.2kV BIL</t>
  </si>
  <si>
    <t>225 KVA 3 PH, 1.2kV BIL</t>
  </si>
  <si>
    <t>300 KVA 3 PH, 1.2kV BIL</t>
  </si>
  <si>
    <t>400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</si>
  <si>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</si>
  <si>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</si>
  <si>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</si>
  <si>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</si>
  <si>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</si>
  <si>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</si>
  <si>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</si>
  <si>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</si>
  <si>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</si>
  <si>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</si>
  <si>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</si>
  <si>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</si>
  <si>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</si>
  <si>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</si>
  <si>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</si>
  <si>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** Cost of Energy and Wholesale Market per kWh contains Nov 1, 2024 RPP Tiered Pricing,  WMRS Pricing to be effective January 1, 2024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</si>
  <si>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</si>
  <si>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</si>
  <si>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</si>
  <si>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</si>
  <si>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</si>
  <si>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</si>
  <si>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>Dry Core Transformer Losses Effective Jan 1, 2027</t>
  </si>
  <si>
    <t>2027 Proposed Rates</t>
  </si>
  <si>
    <t>Dry Core Transformer Losses Effective Jan 1, 2028</t>
  </si>
  <si>
    <t>2028 Proposed Rates</t>
  </si>
  <si>
    <t>Dry Core Transformer Losses Effective Jan 1, 2029</t>
  </si>
  <si>
    <t>2029 Proposed Rates</t>
  </si>
  <si>
    <t>Dry Core Transformer Losses Effective Jan 1, 2030</t>
  </si>
  <si>
    <t>2030 Proposed Rates</t>
  </si>
  <si>
    <t xml:space="preserve">DRAFT - TARIFF OF RATES AND CHARGES </t>
  </si>
  <si>
    <t>Effective and Implementation Date January 1, 2026</t>
  </si>
  <si>
    <t>This schedule supersedes and replaces all previously</t>
  </si>
  <si>
    <t>approved schedules of Rates, Charges and Loss Factors</t>
  </si>
  <si>
    <t>EB-2024-0115</t>
  </si>
  <si>
    <t>Dry Core Transformer Charges</t>
  </si>
  <si>
    <t>Cost of Energy and Wholesale Market per kWh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</si>
  <si>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</si>
  <si>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</si>
  <si>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</si>
  <si>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 xml:space="preserve">PROPOSED - TARIFF OF RATES AND CHARGES </t>
  </si>
  <si>
    <t>Effective and Implementation Date January 1, 2027</t>
  </si>
  <si>
    <t>Effective and Implementation Date January 1, 2028</t>
  </si>
  <si>
    <t>Effective and Implementation Date January 1, 2029</t>
  </si>
  <si>
    <t>Effective and Implementation Date January 1,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</si>
</sst>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&quot;$&quot;#,##0.0000"/>
    <numFmt numFmtId="165" formatCode="0.000"/>
    <numFmt numFmtId="166" formatCode="_-* #,##0_-;\-* #,##0_-;_-* &quot;-&quot;??_-;_-@"/>
    <numFmt numFmtId="167" formatCode="&quot;$&quot;#,##0.00"/>
    <numFmt numFmtId="168" formatCode="&quot;$&quot;#,##0.00;[Red]\-&quot;$&quot;#,##0.00"/>
    <numFmt numFmtId="169" formatCode="&quot;$&quot;#,##0.00000"/>
    <numFmt numFmtId="170" formatCode="0.00000"/>
    <numFmt numFmtId="171" formatCode="0.0000"/>
    <numFmt numFmtId="172" formatCode="0.000000"/>
    <numFmt numFmtId="173" formatCode="_-&quot;$&quot;* #,##0.0000_-;\-&quot;$&quot;* #,##0.0000_-;_-&quot;$&quot;* &quot;-&quot;??_-;_-@"/>
    <numFmt numFmtId="174" formatCode="_(&quot;$&quot;* #,##0.0000_);_(&quot;$&quot;* \(#,##0.0000\);_(&quot;$&quot;* &quot;-&quot;??_);_(@_)"/>
    <numFmt numFmtId="175" formatCode="_-&quot;$&quot;* #,##0.00_-;\-&quot;$&quot;* #,##0.00_-;_-&quot;$&quot;* &quot;-&quot;??_-;_-@"/>
  </numFmts>
  <fonts count="9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 wrapText="1"/>
    </xf>
    <xf numFmtId="165" fontId="3" fillId="0" borderId="10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167" fontId="3" fillId="0" borderId="10" xfId="0" applyNumberFormat="1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3" fillId="0" borderId="12" xfId="0" applyNumberFormat="1" applyFont="1" applyBorder="1" applyAlignment="1">
      <alignment horizontal="right"/>
    </xf>
    <xf numFmtId="168" fontId="3" fillId="0" borderId="0" xfId="0" applyNumberFormat="1" applyFont="1"/>
    <xf numFmtId="9" fontId="3" fillId="0" borderId="0" xfId="0" applyNumberFormat="1" applyFont="1"/>
    <xf numFmtId="169" fontId="3" fillId="0" borderId="0" xfId="0" applyNumberFormat="1" applyFont="1"/>
    <xf numFmtId="2" fontId="3" fillId="0" borderId="0" xfId="0" applyNumberFormat="1" applyFont="1"/>
    <xf numFmtId="167" fontId="3" fillId="0" borderId="12" xfId="0" applyNumberFormat="1" applyFont="1" applyBorder="1"/>
    <xf numFmtId="9" fontId="2" fillId="0" borderId="0" xfId="0" applyNumberFormat="1" applyFont="1"/>
    <xf numFmtId="169" fontId="2" fillId="0" borderId="0" xfId="0" applyNumberFormat="1" applyFont="1"/>
    <xf numFmtId="170" fontId="3" fillId="2" borderId="13" xfId="0" applyNumberFormat="1" applyFont="1" applyFill="1" applyBorder="1"/>
    <xf numFmtId="171" fontId="3" fillId="2" borderId="13" xfId="0" applyNumberFormat="1" applyFont="1" applyFill="1" applyBorder="1"/>
    <xf numFmtId="171" fontId="4" fillId="2" borderId="13" xfId="0" applyNumberFormat="1" applyFont="1" applyFill="1" applyBorder="1"/>
    <xf numFmtId="165" fontId="3" fillId="3" borderId="13" xfId="0" applyNumberFormat="1" applyFont="1" applyFill="1" applyBorder="1"/>
    <xf numFmtId="165" fontId="3" fillId="0" borderId="0" xfId="0" applyNumberFormat="1" applyFont="1"/>
    <xf numFmtId="172" fontId="3" fillId="0" borderId="0" xfId="0" applyNumberFormat="1" applyFont="1"/>
    <xf numFmtId="1" fontId="3" fillId="0" borderId="10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15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166" fontId="3" fillId="0" borderId="15" xfId="0" applyNumberFormat="1" applyFont="1" applyBorder="1" applyAlignment="1">
      <alignment horizontal="center" wrapText="1"/>
    </xf>
    <xf numFmtId="167" fontId="3" fillId="0" borderId="15" xfId="0" applyNumberFormat="1" applyFont="1" applyBorder="1" applyAlignment="1">
      <alignment horizontal="center" wrapText="1"/>
    </xf>
    <xf numFmtId="167" fontId="3" fillId="0" borderId="17" xfId="0" applyNumberFormat="1" applyFont="1" applyBorder="1" applyAlignment="1">
      <alignment horizontal="center" wrapText="1"/>
    </xf>
    <xf numFmtId="167" fontId="3" fillId="0" borderId="18" xfId="0" applyNumberFormat="1" applyFont="1" applyBorder="1"/>
    <xf numFmtId="165" fontId="3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167" fontId="3" fillId="0" borderId="0" xfId="0" applyNumberFormat="1" applyFont="1"/>
    <xf numFmtId="0" fontId="3" fillId="0" borderId="0" xfId="0" applyFont="1" applyAlignment="1">
      <alignment vertical="center"/>
    </xf>
    <xf numFmtId="171" fontId="3" fillId="0" borderId="0" xfId="0" applyNumberFormat="1" applyFont="1"/>
    <xf numFmtId="171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44" fontId="7" fillId="0" borderId="0" xfId="0" applyNumberFormat="1" applyFont="1" applyAlignment="1">
      <alignment horizontal="center" vertical="center"/>
    </xf>
    <xf numFmtId="44" fontId="8" fillId="0" borderId="0" xfId="0" applyNumberFormat="1" applyFont="1"/>
    <xf numFmtId="44" fontId="3" fillId="0" borderId="0" xfId="0" applyNumberFormat="1" applyFont="1"/>
    <xf numFmtId="0" fontId="2" fillId="0" borderId="0" xfId="0" applyFont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4" fontId="2" fillId="4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 applyAlignment="1">
      <alignment horizontal="center" wrapText="1"/>
    </xf>
    <xf numFmtId="173" fontId="3" fillId="0" borderId="21" xfId="0" applyNumberFormat="1" applyFont="1" applyBorder="1" applyAlignment="1">
      <alignment horizontal="center" wrapText="1"/>
    </xf>
    <xf numFmtId="174" fontId="3" fillId="0" borderId="21" xfId="0" applyNumberFormat="1" applyFont="1" applyBorder="1" applyAlignment="1">
      <alignment horizontal="center" wrapText="1"/>
    </xf>
    <xf numFmtId="44" fontId="3" fillId="0" borderId="21" xfId="0" applyNumberFormat="1" applyFont="1" applyBorder="1" applyAlignment="1">
      <alignment horizontal="center" wrapText="1"/>
    </xf>
    <xf numFmtId="44" fontId="3" fillId="0" borderId="22" xfId="0" applyNumberFormat="1" applyFont="1" applyBorder="1" applyAlignment="1">
      <alignment horizontal="center" wrapText="1"/>
    </xf>
    <xf numFmtId="175" fontId="3" fillId="0" borderId="10" xfId="0" applyNumberFormat="1" applyFont="1" applyBorder="1" applyAlignment="1">
      <alignment horizontal="center" wrapText="1"/>
    </xf>
    <xf numFmtId="44" fontId="3" fillId="0" borderId="10" xfId="0" applyNumberFormat="1" applyFont="1" applyBorder="1" applyAlignment="1">
      <alignment horizontal="center" wrapText="1"/>
    </xf>
    <xf numFmtId="44" fontId="3" fillId="0" borderId="12" xfId="0" applyNumberFormat="1" applyFont="1" applyBorder="1" applyAlignment="1">
      <alignment horizontal="center" wrapText="1"/>
    </xf>
    <xf numFmtId="0" fontId="3" fillId="0" borderId="23" xfId="0" applyFont="1" applyBorder="1"/>
    <xf numFmtId="0" fontId="3" fillId="0" borderId="23" xfId="0" applyFont="1" applyBorder="1" applyAlignment="1">
      <alignment horizontal="center" wrapText="1"/>
    </xf>
    <xf numFmtId="175" fontId="3" fillId="0" borderId="23" xfId="0" applyNumberFormat="1" applyFont="1" applyBorder="1" applyAlignment="1">
      <alignment horizontal="center" wrapText="1"/>
    </xf>
    <xf numFmtId="44" fontId="3" fillId="0" borderId="23" xfId="0" applyNumberFormat="1" applyFont="1" applyBorder="1" applyAlignment="1">
      <alignment horizontal="center" wrapText="1"/>
    </xf>
    <xf numFmtId="175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8.6343900000000016</v>
      </c>
      <c r="K5" s="14">
        <f>((Q18+Q21)/2)+(Q23+Q24+Q25)</f>
        <v>0.10750000000000001</v>
      </c>
      <c r="L5" s="15" t="s">
        <v>16</v>
      </c>
      <c r="M5" s="16">
        <f>((T13)+(T14)+(T15))/3</f>
        <v>7.9072333333333331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0.48795226003350012</v>
      </c>
      <c r="K6" s="23">
        <f t="shared" ref="K6:K20" si="6">+I6*$K$5</f>
        <v>3.6678311427078758</v>
      </c>
      <c r="L6" s="23">
        <f t="shared" ref="L6:L20" si="7">+K6+J6</f>
        <v>4.1557834027413758</v>
      </c>
      <c r="M6" s="24">
        <f t="shared" ref="M6:M7" si="8">+$H6*$M$5</f>
        <v>0.44685870983500003</v>
      </c>
      <c r="N6" s="25">
        <f t="shared" ref="N6:N20" si="9">M6+L6</f>
        <v>4.6026421125763761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1.3875033010500002</v>
      </c>
      <c r="K7" s="23">
        <f t="shared" si="6"/>
        <v>9.7698028433625002</v>
      </c>
      <c r="L7" s="23">
        <f t="shared" si="7"/>
        <v>11.1573061444125</v>
      </c>
      <c r="M7" s="24">
        <f t="shared" si="8"/>
        <v>1.2706528605</v>
      </c>
      <c r="N7" s="30">
        <f t="shared" si="9"/>
        <v>12.4279590049125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1.8500044014000006</v>
      </c>
      <c r="K8" s="23">
        <f t="shared" si="6"/>
        <v>13.026403791150003</v>
      </c>
      <c r="L8" s="23">
        <f t="shared" si="7"/>
        <v>14.876408192550002</v>
      </c>
      <c r="M8" s="24">
        <f t="shared" ref="M8:M20" si="12">+H8*$M$5</f>
        <v>1.6942038140000002</v>
      </c>
      <c r="N8" s="30">
        <f t="shared" si="9"/>
        <v>16.570612006550004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2.3587426602000003</v>
      </c>
      <c r="K9" s="23">
        <f t="shared" si="6"/>
        <v>16.387600888200001</v>
      </c>
      <c r="L9" s="23">
        <f t="shared" si="7"/>
        <v>18.746343548400002</v>
      </c>
      <c r="M9" s="24">
        <f t="shared" si="12"/>
        <v>2.1600980019999998</v>
      </c>
      <c r="N9" s="30">
        <f t="shared" si="9"/>
        <v>20.906441550400004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3.1450333855500001</v>
      </c>
      <c r="K10" s="23">
        <f t="shared" si="6"/>
        <v>22.587014335987501</v>
      </c>
      <c r="L10" s="23">
        <f t="shared" si="7"/>
        <v>25.732047721537501</v>
      </c>
      <c r="M10" s="24">
        <f t="shared" si="12"/>
        <v>2.8801702054999994</v>
      </c>
      <c r="N10" s="30">
        <f t="shared" si="9"/>
        <v>28.612217927037502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3.7924831197000013</v>
      </c>
      <c r="K11" s="23">
        <f t="shared" si="6"/>
        <v>26.261999880825005</v>
      </c>
      <c r="L11" s="23">
        <f t="shared" si="7"/>
        <v>30.054483000525007</v>
      </c>
      <c r="M11" s="24">
        <f t="shared" si="12"/>
        <v>3.4730940970000006</v>
      </c>
      <c r="N11" s="30">
        <f t="shared" si="9"/>
        <v>33.527577097525011</v>
      </c>
      <c r="O11" s="26"/>
      <c r="P11" s="27"/>
      <c r="Q11" s="83" t="s">
        <v>23</v>
      </c>
      <c r="R11" s="84"/>
      <c r="S11" s="84"/>
      <c r="T11" s="84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4.2522022195920011</v>
      </c>
      <c r="K12" s="23">
        <f t="shared" si="6"/>
        <v>29.379686692347004</v>
      </c>
      <c r="L12" s="23">
        <f t="shared" si="7"/>
        <v>33.631888911939008</v>
      </c>
      <c r="M12" s="24">
        <f t="shared" si="12"/>
        <v>3.8940973399200001</v>
      </c>
      <c r="N12" s="30">
        <f t="shared" si="9"/>
        <v>37.52598625185901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5.0180916082500007</v>
      </c>
      <c r="K13" s="23">
        <f t="shared" si="6"/>
        <v>34.560396474187506</v>
      </c>
      <c r="L13" s="23">
        <f t="shared" si="7"/>
        <v>39.578488082437509</v>
      </c>
      <c r="M13" s="24">
        <f t="shared" si="12"/>
        <v>4.5954863325000002</v>
      </c>
      <c r="N13" s="30">
        <f t="shared" si="9"/>
        <v>44.173974414937511</v>
      </c>
      <c r="O13" s="26"/>
      <c r="P13" s="31" t="s">
        <v>30</v>
      </c>
      <c r="Q13" s="33">
        <v>2.4559999999999998E-2</v>
      </c>
      <c r="R13" s="34">
        <v>5.1058000000000003</v>
      </c>
      <c r="S13" s="35">
        <v>2.915</v>
      </c>
      <c r="T13" s="34">
        <v>8.0853999999999999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6.2437000968000023</v>
      </c>
      <c r="K14" s="23">
        <f t="shared" si="6"/>
        <v>42.858793067550003</v>
      </c>
      <c r="L14" s="23">
        <f t="shared" si="7"/>
        <v>49.102493164350008</v>
      </c>
      <c r="M14" s="24">
        <f t="shared" si="12"/>
        <v>5.7178785680000006</v>
      </c>
      <c r="N14" s="30">
        <f t="shared" si="9"/>
        <v>54.820371732350011</v>
      </c>
      <c r="O14" s="26"/>
      <c r="P14" s="31" t="s">
        <v>32</v>
      </c>
      <c r="Q14" s="33">
        <v>2.6249999999999999E-2</v>
      </c>
      <c r="R14" s="34">
        <v>5.3013000000000003</v>
      </c>
      <c r="S14" s="35">
        <v>3.1154999999999999</v>
      </c>
      <c r="T14" s="34">
        <v>7.7560000000000002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6.3852246564120012</v>
      </c>
      <c r="K15" s="23">
        <f t="shared" si="6"/>
        <v>43.842049120842013</v>
      </c>
      <c r="L15" s="23">
        <f t="shared" si="7"/>
        <v>50.227273777254013</v>
      </c>
      <c r="M15" s="24">
        <f t="shared" si="12"/>
        <v>5.8474844481200003</v>
      </c>
      <c r="N15" s="30">
        <f t="shared" si="9"/>
        <v>56.074758225374012</v>
      </c>
      <c r="O15" s="26"/>
      <c r="P15" s="31" t="s">
        <v>34</v>
      </c>
      <c r="Q15" s="33">
        <v>2.9559999999999999E-2</v>
      </c>
      <c r="R15" s="34">
        <v>5.8769</v>
      </c>
      <c r="S15" s="35">
        <v>3.5083000000000002</v>
      </c>
      <c r="T15" s="34">
        <v>7.8803000000000001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6.6802980271500019</v>
      </c>
      <c r="K16" s="23">
        <f t="shared" si="6"/>
        <v>45.879969015337508</v>
      </c>
      <c r="L16" s="23">
        <f t="shared" si="7"/>
        <v>52.56026704248751</v>
      </c>
      <c r="M16" s="24">
        <f t="shared" si="12"/>
        <v>6.1177078215000007</v>
      </c>
      <c r="N16" s="30">
        <f t="shared" si="9"/>
        <v>58.677974863987508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7.1788692917250012</v>
      </c>
      <c r="K17" s="23">
        <f t="shared" si="6"/>
        <v>49.306580537756254</v>
      </c>
      <c r="L17" s="23">
        <f t="shared" si="7"/>
        <v>56.485449829481254</v>
      </c>
      <c r="M17" s="24">
        <f t="shared" si="12"/>
        <v>6.5742912422499993</v>
      </c>
      <c r="N17" s="30">
        <f t="shared" si="9"/>
        <v>63.059741071731253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7.6774405563000023</v>
      </c>
      <c r="K18" s="23">
        <f t="shared" si="6"/>
        <v>52.733192060175014</v>
      </c>
      <c r="L18" s="23">
        <f t="shared" si="7"/>
        <v>60.410632616475013</v>
      </c>
      <c r="M18" s="24">
        <f t="shared" si="12"/>
        <v>7.0308746630000005</v>
      </c>
      <c r="N18" s="30">
        <f t="shared" si="9"/>
        <v>67.441507279475019</v>
      </c>
      <c r="O18" s="26"/>
      <c r="P18" s="31" t="s">
        <v>38</v>
      </c>
      <c r="Q18" s="36">
        <v>9.2999999999999999E-2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8.7888303118935021</v>
      </c>
      <c r="K19" s="23">
        <f t="shared" si="6"/>
        <v>60.552172219342886</v>
      </c>
      <c r="L19" s="23">
        <f t="shared" si="7"/>
        <v>69.341002531236384</v>
      </c>
      <c r="M19" s="24">
        <f t="shared" si="12"/>
        <v>8.0486672484350006</v>
      </c>
      <c r="N19" s="25">
        <f t="shared" si="9"/>
        <v>77.38966977967138</v>
      </c>
      <c r="O19" s="26"/>
      <c r="P19" s="31"/>
      <c r="Q19" s="37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9.5274449577000002</v>
      </c>
      <c r="K20" s="23">
        <f t="shared" si="6"/>
        <v>65.759595851325003</v>
      </c>
      <c r="L20" s="23">
        <f t="shared" si="7"/>
        <v>75.287040809025001</v>
      </c>
      <c r="M20" s="24">
        <f t="shared" si="12"/>
        <v>8.7250784769999985</v>
      </c>
      <c r="N20" s="30">
        <f t="shared" si="9"/>
        <v>84.012119286024998</v>
      </c>
      <c r="O20" s="26"/>
      <c r="P20" s="31"/>
      <c r="Q20" s="37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0.11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4" si="25">B22/1000*0.75</f>
        <v>6.225E-2</v>
      </c>
      <c r="E22" s="21">
        <f t="shared" ref="E22:E44" si="26">D22*8760/12</f>
        <v>45.442499999999995</v>
      </c>
      <c r="F22" s="20">
        <f t="shared" ref="F22:F44" si="27">C22/1000*0.0714*0.75</f>
        <v>2.1420000000000002E-2</v>
      </c>
      <c r="G22" s="21">
        <f t="shared" ref="G22:G44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4" si="30">+$H22*$J$5</f>
        <v>0.72243941130000011</v>
      </c>
      <c r="K22" s="23">
        <f t="shared" ref="K22:K44" si="31">+I22*$K$5</f>
        <v>5.3034533470500005</v>
      </c>
      <c r="L22" s="23">
        <f t="shared" ref="L22:L44" si="32">+K22+J22</f>
        <v>6.0258927583500004</v>
      </c>
      <c r="M22" s="24">
        <f t="shared" ref="M22:M44" si="33">+H22*$M$5</f>
        <v>0.66159821299999999</v>
      </c>
      <c r="N22" s="30">
        <f t="shared" ref="N22:N44" si="34">M22+L22</f>
        <v>6.6874909713499999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1.1100155924250001</v>
      </c>
      <c r="K23" s="23">
        <f t="shared" si="31"/>
        <v>8.0369062202062516</v>
      </c>
      <c r="L23" s="23">
        <f t="shared" si="32"/>
        <v>9.1469218126312519</v>
      </c>
      <c r="M23" s="24">
        <f t="shared" si="33"/>
        <v>1.01653414925</v>
      </c>
      <c r="N23" s="30">
        <f t="shared" si="34"/>
        <v>10.163455961881251</v>
      </c>
      <c r="O23" s="26"/>
      <c r="P23" s="31" t="s">
        <v>45</v>
      </c>
      <c r="Q23" s="38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2.2200311848500003</v>
      </c>
      <c r="K24" s="23">
        <f t="shared" si="31"/>
        <v>16.073812440412503</v>
      </c>
      <c r="L24" s="23">
        <f t="shared" si="32"/>
        <v>18.293843625262504</v>
      </c>
      <c r="M24" s="24">
        <f t="shared" si="33"/>
        <v>2.0330682984999999</v>
      </c>
      <c r="N24" s="30">
        <f t="shared" si="34"/>
        <v>20.326911923762502</v>
      </c>
      <c r="O24" s="26"/>
      <c r="P24" s="31" t="s">
        <v>47</v>
      </c>
      <c r="Q24" s="38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2.7750066021000004</v>
      </c>
      <c r="K25" s="23">
        <f t="shared" si="31"/>
        <v>19.539605686725</v>
      </c>
      <c r="L25" s="23">
        <f t="shared" si="32"/>
        <v>22.314612288825</v>
      </c>
      <c r="M25" s="24">
        <f t="shared" si="33"/>
        <v>2.5413057210000001</v>
      </c>
      <c r="N25" s="30">
        <f t="shared" si="34"/>
        <v>24.855918009825</v>
      </c>
      <c r="O25" s="26"/>
      <c r="P25" s="31" t="s">
        <v>49</v>
      </c>
      <c r="Q25" s="38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3.7000088028000011</v>
      </c>
      <c r="K26" s="23">
        <f t="shared" si="31"/>
        <v>26.052807582300005</v>
      </c>
      <c r="L26" s="23">
        <f t="shared" si="32"/>
        <v>29.752816385100004</v>
      </c>
      <c r="M26" s="24">
        <f t="shared" si="33"/>
        <v>3.3884076280000004</v>
      </c>
      <c r="N26" s="30">
        <f t="shared" si="34"/>
        <v>33.141224013100008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600</v>
      </c>
      <c r="C27" s="19">
        <v>3400</v>
      </c>
      <c r="D27" s="20">
        <f t="shared" si="25"/>
        <v>0.44999999999999996</v>
      </c>
      <c r="E27" s="21">
        <f t="shared" si="26"/>
        <v>328.49999999999994</v>
      </c>
      <c r="F27" s="20">
        <f t="shared" si="27"/>
        <v>0.18207000000000001</v>
      </c>
      <c r="G27" s="21">
        <f t="shared" si="28"/>
        <v>33.081572790000003</v>
      </c>
      <c r="H27" s="20">
        <f t="shared" ref="H27:I27" si="39">F27+D27</f>
        <v>0.63206999999999991</v>
      </c>
      <c r="I27" s="22">
        <f t="shared" si="39"/>
        <v>361.58157278999994</v>
      </c>
      <c r="J27" s="23">
        <f t="shared" si="30"/>
        <v>5.4575388873000001</v>
      </c>
      <c r="K27" s="23">
        <f t="shared" si="31"/>
        <v>38.870019074924997</v>
      </c>
      <c r="L27" s="23">
        <f t="shared" si="32"/>
        <v>44.327557962225001</v>
      </c>
      <c r="M27" s="24">
        <f t="shared" si="33"/>
        <v>4.997924972999999</v>
      </c>
      <c r="N27" s="30">
        <f t="shared" si="34"/>
        <v>49.325482935224997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39">
        <f>ROUND(B27+((B29-B27)/(150-112.5))*(125-112.5),0)</f>
        <v>633</v>
      </c>
      <c r="C28" s="39">
        <f>ROUND(C27+((C29-C27)/(150-112.5))*(125-112.5),2)</f>
        <v>3766.67</v>
      </c>
      <c r="D28" s="20">
        <f t="shared" si="25"/>
        <v>0.47475000000000001</v>
      </c>
      <c r="E28" s="21">
        <f t="shared" si="26"/>
        <v>346.56750000000005</v>
      </c>
      <c r="F28" s="20">
        <f t="shared" si="27"/>
        <v>0.2017051785</v>
      </c>
      <c r="G28" s="21">
        <f t="shared" si="28"/>
        <v>36.649225817914505</v>
      </c>
      <c r="H28" s="20">
        <f t="shared" ref="H28:I28" si="40">F28+D28</f>
        <v>0.67645517850000003</v>
      </c>
      <c r="I28" s="22">
        <f t="shared" si="40"/>
        <v>383.21672581791455</v>
      </c>
      <c r="J28" s="23">
        <f t="shared" si="30"/>
        <v>5.8407778286886165</v>
      </c>
      <c r="K28" s="23">
        <f t="shared" si="31"/>
        <v>41.195798025425816</v>
      </c>
      <c r="L28" s="23">
        <f t="shared" si="32"/>
        <v>47.036575854114432</v>
      </c>
      <c r="M28" s="24">
        <f t="shared" si="33"/>
        <v>5.34888893594115</v>
      </c>
      <c r="N28" s="25">
        <f t="shared" si="34"/>
        <v>52.385464790055579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19">
        <v>700</v>
      </c>
      <c r="C29" s="19">
        <v>4500</v>
      </c>
      <c r="D29" s="20">
        <f t="shared" si="25"/>
        <v>0.52499999999999991</v>
      </c>
      <c r="E29" s="21">
        <f t="shared" si="26"/>
        <v>383.24999999999994</v>
      </c>
      <c r="F29" s="20">
        <f t="shared" si="27"/>
        <v>0.24097500000000002</v>
      </c>
      <c r="G29" s="21">
        <f t="shared" si="28"/>
        <v>43.784434575000006</v>
      </c>
      <c r="H29" s="20">
        <f t="shared" ref="H29:I29" si="41">F29+D29</f>
        <v>0.76597499999999996</v>
      </c>
      <c r="I29" s="22">
        <f t="shared" si="41"/>
        <v>427.03443457499998</v>
      </c>
      <c r="J29" s="23">
        <f t="shared" si="30"/>
        <v>6.6137268802500007</v>
      </c>
      <c r="K29" s="23">
        <f t="shared" si="31"/>
        <v>45.906201716812504</v>
      </c>
      <c r="L29" s="23">
        <f t="shared" si="32"/>
        <v>52.519928597062503</v>
      </c>
      <c r="M29" s="24">
        <f t="shared" si="33"/>
        <v>6.0567430524999999</v>
      </c>
      <c r="N29" s="30">
        <f t="shared" si="34"/>
        <v>58.576671649562499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766</v>
      </c>
      <c r="C30" s="19">
        <v>4767</v>
      </c>
      <c r="D30" s="20">
        <f t="shared" si="25"/>
        <v>0.57450000000000001</v>
      </c>
      <c r="E30" s="21">
        <f t="shared" si="26"/>
        <v>419.38499999999999</v>
      </c>
      <c r="F30" s="20">
        <f t="shared" si="27"/>
        <v>0.25527285000000005</v>
      </c>
      <c r="G30" s="21">
        <f t="shared" si="28"/>
        <v>46.382311026450004</v>
      </c>
      <c r="H30" s="20">
        <f t="shared" ref="H30:I30" si="42">F30+D30</f>
        <v>0.82977285000000012</v>
      </c>
      <c r="I30" s="22">
        <f t="shared" si="42"/>
        <v>465.76731102644999</v>
      </c>
      <c r="J30" s="23">
        <f t="shared" si="30"/>
        <v>7.1645823983115022</v>
      </c>
      <c r="K30" s="23">
        <f t="shared" si="31"/>
        <v>50.069985935343382</v>
      </c>
      <c r="L30" s="23">
        <f t="shared" si="32"/>
        <v>57.234568333654884</v>
      </c>
      <c r="M30" s="24">
        <f t="shared" si="33"/>
        <v>6.5612075386150011</v>
      </c>
      <c r="N30" s="30">
        <f t="shared" si="34"/>
        <v>63.795775872269886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833</v>
      </c>
      <c r="C31" s="19">
        <v>5033</v>
      </c>
      <c r="D31" s="20">
        <f t="shared" si="25"/>
        <v>0.62474999999999992</v>
      </c>
      <c r="E31" s="21">
        <f t="shared" si="26"/>
        <v>456.06749999999994</v>
      </c>
      <c r="F31" s="20">
        <f t="shared" si="27"/>
        <v>0.26951715000000004</v>
      </c>
      <c r="G31" s="21">
        <f t="shared" si="28"/>
        <v>48.97045760355001</v>
      </c>
      <c r="H31" s="20">
        <f t="shared" ref="H31:I31" si="43">F31+D31</f>
        <v>0.8942671499999999</v>
      </c>
      <c r="I31" s="22">
        <f t="shared" si="43"/>
        <v>505.03795760354996</v>
      </c>
      <c r="J31" s="23">
        <f t="shared" si="30"/>
        <v>7.7214513372885003</v>
      </c>
      <c r="K31" s="23">
        <f t="shared" si="31"/>
        <v>54.29158044238163</v>
      </c>
      <c r="L31" s="23">
        <f t="shared" si="32"/>
        <v>62.013031779670129</v>
      </c>
      <c r="M31" s="24">
        <f t="shared" si="33"/>
        <v>7.0711790173849991</v>
      </c>
      <c r="N31" s="30">
        <f t="shared" si="34"/>
        <v>69.084210797055135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900</v>
      </c>
      <c r="C32" s="19">
        <v>5300</v>
      </c>
      <c r="D32" s="20">
        <f t="shared" si="25"/>
        <v>0.67500000000000004</v>
      </c>
      <c r="E32" s="21">
        <f t="shared" si="26"/>
        <v>492.75</v>
      </c>
      <c r="F32" s="20">
        <f t="shared" si="27"/>
        <v>0.28381500000000004</v>
      </c>
      <c r="G32" s="21">
        <f t="shared" si="28"/>
        <v>51.568334055000015</v>
      </c>
      <c r="H32" s="20">
        <f t="shared" ref="H32:I32" si="44">F32+D32</f>
        <v>0.95881500000000008</v>
      </c>
      <c r="I32" s="22">
        <f t="shared" si="44"/>
        <v>544.31833405500004</v>
      </c>
      <c r="J32" s="23">
        <f t="shared" si="30"/>
        <v>8.2787826478500026</v>
      </c>
      <c r="K32" s="23">
        <f t="shared" si="31"/>
        <v>58.514220910912513</v>
      </c>
      <c r="L32" s="23">
        <f t="shared" si="32"/>
        <v>66.793003558762521</v>
      </c>
      <c r="M32" s="24">
        <f t="shared" si="33"/>
        <v>7.5815739285000001</v>
      </c>
      <c r="N32" s="30">
        <f t="shared" si="34"/>
        <v>74.374577487262528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1100</v>
      </c>
      <c r="C33" s="19">
        <v>6300</v>
      </c>
      <c r="D33" s="20">
        <f t="shared" si="25"/>
        <v>0.82500000000000007</v>
      </c>
      <c r="E33" s="21">
        <f t="shared" si="26"/>
        <v>602.25000000000011</v>
      </c>
      <c r="F33" s="20">
        <f t="shared" si="27"/>
        <v>0.33736500000000003</v>
      </c>
      <c r="G33" s="21">
        <f t="shared" si="28"/>
        <v>61.298208405000011</v>
      </c>
      <c r="H33" s="20">
        <f t="shared" ref="H33:I33" si="45">F33+D33</f>
        <v>1.1623650000000001</v>
      </c>
      <c r="I33" s="22">
        <f t="shared" si="45"/>
        <v>663.54820840500008</v>
      </c>
      <c r="J33" s="23">
        <f t="shared" si="30"/>
        <v>10.036312732350003</v>
      </c>
      <c r="K33" s="23">
        <f t="shared" si="31"/>
        <v>71.331432403537519</v>
      </c>
      <c r="L33" s="23">
        <f t="shared" si="32"/>
        <v>81.367745135887517</v>
      </c>
      <c r="M33" s="24">
        <f t="shared" si="33"/>
        <v>9.1910912734999997</v>
      </c>
      <c r="N33" s="30">
        <f t="shared" si="34"/>
        <v>90.55883640938751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1750</v>
      </c>
      <c r="C34" s="19">
        <v>6950</v>
      </c>
      <c r="D34" s="20">
        <f t="shared" si="25"/>
        <v>1.3125</v>
      </c>
      <c r="E34" s="21">
        <f t="shared" si="26"/>
        <v>958.125</v>
      </c>
      <c r="F34" s="20">
        <f t="shared" si="27"/>
        <v>0.37217250000000002</v>
      </c>
      <c r="G34" s="21">
        <f t="shared" si="28"/>
        <v>67.622626732499995</v>
      </c>
      <c r="H34" s="20">
        <f t="shared" ref="H34:I34" si="46">F34+D34</f>
        <v>1.6846725</v>
      </c>
      <c r="I34" s="22">
        <f t="shared" si="46"/>
        <v>1025.7476267325001</v>
      </c>
      <c r="J34" s="23">
        <f t="shared" si="30"/>
        <v>14.546119387275002</v>
      </c>
      <c r="K34" s="23">
        <f t="shared" si="31"/>
        <v>110.26786987374376</v>
      </c>
      <c r="L34" s="23">
        <f t="shared" si="32"/>
        <v>124.81398926101876</v>
      </c>
      <c r="M34" s="24">
        <f t="shared" si="33"/>
        <v>13.321098547749999</v>
      </c>
      <c r="N34" s="25">
        <f t="shared" si="34"/>
        <v>138.13508780876876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2075</v>
      </c>
      <c r="C35" s="19">
        <v>7275</v>
      </c>
      <c r="D35" s="20">
        <f t="shared" si="25"/>
        <v>1.5562500000000001</v>
      </c>
      <c r="E35" s="21">
        <f t="shared" si="26"/>
        <v>1136.0625000000002</v>
      </c>
      <c r="F35" s="20">
        <f t="shared" si="27"/>
        <v>0.38957625000000007</v>
      </c>
      <c r="G35" s="21">
        <f t="shared" si="28"/>
        <v>70.784835896250001</v>
      </c>
      <c r="H35" s="20">
        <f t="shared" ref="H35:I35" si="47">F35+D35</f>
        <v>1.9458262500000001</v>
      </c>
      <c r="I35" s="22">
        <f t="shared" si="47"/>
        <v>1206.8473358962501</v>
      </c>
      <c r="J35" s="23">
        <f t="shared" si="30"/>
        <v>16.801022714737503</v>
      </c>
      <c r="K35" s="23">
        <f t="shared" si="31"/>
        <v>129.7360886088469</v>
      </c>
      <c r="L35" s="23">
        <f t="shared" si="32"/>
        <v>146.53711132358441</v>
      </c>
      <c r="M35" s="24">
        <f t="shared" si="33"/>
        <v>15.386102184875</v>
      </c>
      <c r="N35" s="30">
        <f t="shared" si="34"/>
        <v>161.92321350845941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2400</v>
      </c>
      <c r="C36" s="19">
        <v>7600</v>
      </c>
      <c r="D36" s="20">
        <f t="shared" si="25"/>
        <v>1.7999999999999998</v>
      </c>
      <c r="E36" s="21">
        <f t="shared" si="26"/>
        <v>1313.9999999999998</v>
      </c>
      <c r="F36" s="20">
        <f t="shared" si="27"/>
        <v>0.40698000000000001</v>
      </c>
      <c r="G36" s="21">
        <f t="shared" si="28"/>
        <v>73.947045059999994</v>
      </c>
      <c r="H36" s="20">
        <f t="shared" ref="H36:I36" si="48">F36+D36</f>
        <v>2.2069799999999997</v>
      </c>
      <c r="I36" s="22">
        <f t="shared" si="48"/>
        <v>1387.9470450599997</v>
      </c>
      <c r="J36" s="23">
        <f t="shared" si="30"/>
        <v>19.055926042199999</v>
      </c>
      <c r="K36" s="23">
        <f t="shared" si="31"/>
        <v>149.20430734394998</v>
      </c>
      <c r="L36" s="23">
        <f t="shared" si="32"/>
        <v>168.26023338614999</v>
      </c>
      <c r="M36" s="24">
        <f t="shared" si="33"/>
        <v>17.451105821999999</v>
      </c>
      <c r="N36" s="30">
        <f t="shared" si="34"/>
        <v>185.71133920814998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3000</v>
      </c>
      <c r="C37" s="19">
        <v>12000</v>
      </c>
      <c r="D37" s="20">
        <f t="shared" si="25"/>
        <v>2.25</v>
      </c>
      <c r="E37" s="21">
        <f t="shared" si="26"/>
        <v>1642.5</v>
      </c>
      <c r="F37" s="20">
        <f t="shared" si="27"/>
        <v>0.64260000000000006</v>
      </c>
      <c r="G37" s="21">
        <f t="shared" si="28"/>
        <v>116.75849220000001</v>
      </c>
      <c r="H37" s="20">
        <f t="shared" ref="H37:I37" si="49">F37+D37</f>
        <v>2.8925999999999998</v>
      </c>
      <c r="I37" s="22">
        <f t="shared" si="49"/>
        <v>1759.2584922000001</v>
      </c>
      <c r="J37" s="23">
        <f t="shared" si="30"/>
        <v>24.975836514000004</v>
      </c>
      <c r="K37" s="23">
        <f t="shared" si="31"/>
        <v>189.12028791150004</v>
      </c>
      <c r="L37" s="23">
        <f t="shared" si="32"/>
        <v>214.09612442550005</v>
      </c>
      <c r="M37" s="24">
        <f t="shared" si="33"/>
        <v>22.872463139999997</v>
      </c>
      <c r="N37" s="30">
        <f t="shared" si="34"/>
        <v>236.96858756550006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3400</v>
      </c>
      <c r="C38" s="19">
        <v>13000</v>
      </c>
      <c r="D38" s="20">
        <f t="shared" si="25"/>
        <v>2.5499999999999998</v>
      </c>
      <c r="E38" s="21">
        <f t="shared" si="26"/>
        <v>1861.5</v>
      </c>
      <c r="F38" s="20">
        <f t="shared" si="27"/>
        <v>0.69615000000000005</v>
      </c>
      <c r="G38" s="21">
        <f t="shared" si="28"/>
        <v>126.48836655000001</v>
      </c>
      <c r="H38" s="20">
        <f t="shared" ref="H38:I38" si="50">F38+D38</f>
        <v>3.2461500000000001</v>
      </c>
      <c r="I38" s="22">
        <f t="shared" si="50"/>
        <v>1987.9883665499999</v>
      </c>
      <c r="J38" s="23">
        <f t="shared" si="30"/>
        <v>28.028525098500005</v>
      </c>
      <c r="K38" s="23">
        <f t="shared" si="31"/>
        <v>213.708749404125</v>
      </c>
      <c r="L38" s="23">
        <f t="shared" si="32"/>
        <v>241.73727450262501</v>
      </c>
      <c r="M38" s="24">
        <f t="shared" si="33"/>
        <v>25.668065485</v>
      </c>
      <c r="N38" s="30">
        <f t="shared" si="34"/>
        <v>267.40533998762498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4500</v>
      </c>
      <c r="C39" s="19">
        <v>18000</v>
      </c>
      <c r="D39" s="20">
        <f t="shared" si="25"/>
        <v>3.375</v>
      </c>
      <c r="E39" s="21">
        <f t="shared" si="26"/>
        <v>2463.75</v>
      </c>
      <c r="F39" s="20">
        <f t="shared" si="27"/>
        <v>0.96390000000000009</v>
      </c>
      <c r="G39" s="21">
        <f t="shared" si="28"/>
        <v>175.13773830000002</v>
      </c>
      <c r="H39" s="20">
        <f t="shared" ref="H39:I39" si="51">F39+D39</f>
        <v>4.3388999999999998</v>
      </c>
      <c r="I39" s="22">
        <f t="shared" si="51"/>
        <v>2638.8877382999999</v>
      </c>
      <c r="J39" s="23">
        <f t="shared" si="30"/>
        <v>37.463754771000005</v>
      </c>
      <c r="K39" s="23">
        <f t="shared" si="31"/>
        <v>283.68043186725004</v>
      </c>
      <c r="L39" s="23">
        <f t="shared" si="32"/>
        <v>321.14418663825006</v>
      </c>
      <c r="M39" s="24">
        <f t="shared" si="33"/>
        <v>34.308694709999997</v>
      </c>
      <c r="N39" s="30">
        <f t="shared" si="34"/>
        <v>355.45288134825006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5400</v>
      </c>
      <c r="C40" s="19">
        <v>21000</v>
      </c>
      <c r="D40" s="20">
        <f t="shared" si="25"/>
        <v>4.0500000000000007</v>
      </c>
      <c r="E40" s="21">
        <f t="shared" si="26"/>
        <v>2956.5000000000005</v>
      </c>
      <c r="F40" s="20">
        <f t="shared" si="27"/>
        <v>1.1245500000000002</v>
      </c>
      <c r="G40" s="21">
        <f t="shared" si="28"/>
        <v>204.32736135000002</v>
      </c>
      <c r="H40" s="20">
        <f t="shared" ref="H40:I40" si="52">F40+D40</f>
        <v>5.1745500000000009</v>
      </c>
      <c r="I40" s="22">
        <f t="shared" si="52"/>
        <v>3160.8273613500005</v>
      </c>
      <c r="J40" s="23">
        <f t="shared" si="30"/>
        <v>44.679082774500017</v>
      </c>
      <c r="K40" s="23">
        <f t="shared" si="31"/>
        <v>339.78894134512507</v>
      </c>
      <c r="L40" s="23">
        <f t="shared" si="32"/>
        <v>384.46802411962506</v>
      </c>
      <c r="M40" s="24">
        <f t="shared" si="33"/>
        <v>40.916374245000007</v>
      </c>
      <c r="N40" s="30">
        <f t="shared" si="34"/>
        <v>425.38439836462504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6500</v>
      </c>
      <c r="C41" s="19">
        <v>25000</v>
      </c>
      <c r="D41" s="20">
        <f t="shared" si="25"/>
        <v>4.875</v>
      </c>
      <c r="E41" s="21">
        <f t="shared" si="26"/>
        <v>3558.75</v>
      </c>
      <c r="F41" s="20">
        <f t="shared" si="27"/>
        <v>1.3387500000000001</v>
      </c>
      <c r="G41" s="21">
        <f t="shared" si="28"/>
        <v>243.24685875000003</v>
      </c>
      <c r="H41" s="20">
        <f t="shared" ref="H41:I41" si="53">F41+D41</f>
        <v>6.2137500000000001</v>
      </c>
      <c r="I41" s="22">
        <f t="shared" si="53"/>
        <v>3801.9968587500002</v>
      </c>
      <c r="J41" s="23">
        <f t="shared" si="30"/>
        <v>53.651940862500012</v>
      </c>
      <c r="K41" s="23">
        <f t="shared" si="31"/>
        <v>408.71466231562505</v>
      </c>
      <c r="L41" s="23">
        <f t="shared" si="32"/>
        <v>462.36660317812505</v>
      </c>
      <c r="M41" s="24">
        <f t="shared" si="33"/>
        <v>49.133571124999996</v>
      </c>
      <c r="N41" s="30">
        <f t="shared" si="34"/>
        <v>511.50017430312505</v>
      </c>
      <c r="O41" s="40"/>
      <c r="P41" s="41"/>
      <c r="Q41" s="41"/>
      <c r="R41" s="41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7700</v>
      </c>
      <c r="C42" s="19">
        <v>29000</v>
      </c>
      <c r="D42" s="20">
        <f t="shared" si="25"/>
        <v>5.7750000000000004</v>
      </c>
      <c r="E42" s="21">
        <f t="shared" si="26"/>
        <v>4215.75</v>
      </c>
      <c r="F42" s="20">
        <f t="shared" si="27"/>
        <v>1.5529500000000001</v>
      </c>
      <c r="G42" s="21">
        <f t="shared" si="28"/>
        <v>282.16635615000007</v>
      </c>
      <c r="H42" s="20">
        <f t="shared" ref="H42:I42" si="54">F42+D42</f>
        <v>7.3279500000000004</v>
      </c>
      <c r="I42" s="22">
        <f t="shared" si="54"/>
        <v>4497.91635615</v>
      </c>
      <c r="J42" s="23">
        <f t="shared" si="30"/>
        <v>63.272378200500015</v>
      </c>
      <c r="K42" s="23">
        <f t="shared" si="31"/>
        <v>483.52600828612503</v>
      </c>
      <c r="L42" s="23">
        <f t="shared" si="32"/>
        <v>546.79838648662508</v>
      </c>
      <c r="M42" s="24">
        <f t="shared" si="33"/>
        <v>57.943810505000002</v>
      </c>
      <c r="N42" s="30">
        <f t="shared" si="34"/>
        <v>604.74219699162506</v>
      </c>
      <c r="O42" s="40"/>
      <c r="P42" s="41"/>
      <c r="Q42" s="41"/>
      <c r="R42" s="41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9500</v>
      </c>
      <c r="C43" s="19">
        <v>35000</v>
      </c>
      <c r="D43" s="20">
        <f t="shared" si="25"/>
        <v>7.125</v>
      </c>
      <c r="E43" s="21">
        <f t="shared" si="26"/>
        <v>5201.25</v>
      </c>
      <c r="F43" s="20">
        <f t="shared" si="27"/>
        <v>1.87425</v>
      </c>
      <c r="G43" s="21">
        <f t="shared" si="28"/>
        <v>340.54560225000006</v>
      </c>
      <c r="H43" s="20">
        <f t="shared" ref="H43:I43" si="55">F43+D43</f>
        <v>8.99925</v>
      </c>
      <c r="I43" s="22">
        <f t="shared" si="55"/>
        <v>5541.7956022500002</v>
      </c>
      <c r="J43" s="23">
        <f t="shared" si="30"/>
        <v>77.703034207500011</v>
      </c>
      <c r="K43" s="23">
        <f t="shared" si="31"/>
        <v>595.7430272418751</v>
      </c>
      <c r="L43" s="23">
        <f t="shared" si="32"/>
        <v>673.44606144937507</v>
      </c>
      <c r="M43" s="24">
        <f t="shared" si="33"/>
        <v>71.159169574999993</v>
      </c>
      <c r="N43" s="30">
        <f t="shared" si="34"/>
        <v>744.60523102437503</v>
      </c>
      <c r="O43" s="40"/>
      <c r="P43" s="41"/>
      <c r="Q43" s="41"/>
      <c r="R43" s="41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42" t="s">
        <v>68</v>
      </c>
      <c r="B44" s="43">
        <v>11000</v>
      </c>
      <c r="C44" s="44">
        <v>39000</v>
      </c>
      <c r="D44" s="45">
        <f t="shared" si="25"/>
        <v>8.25</v>
      </c>
      <c r="E44" s="46">
        <f t="shared" si="26"/>
        <v>6022.5</v>
      </c>
      <c r="F44" s="45">
        <f t="shared" si="27"/>
        <v>2.0884499999999999</v>
      </c>
      <c r="G44" s="46">
        <f t="shared" si="28"/>
        <v>379.46509965000001</v>
      </c>
      <c r="H44" s="45">
        <f t="shared" ref="H44:I44" si="56">F44+D44</f>
        <v>10.33845</v>
      </c>
      <c r="I44" s="47">
        <f t="shared" si="56"/>
        <v>6401.9650996500004</v>
      </c>
      <c r="J44" s="48">
        <f t="shared" si="30"/>
        <v>89.266209295500019</v>
      </c>
      <c r="K44" s="48">
        <f t="shared" si="31"/>
        <v>688.21124821237515</v>
      </c>
      <c r="L44" s="48">
        <f t="shared" si="32"/>
        <v>777.47745750787522</v>
      </c>
      <c r="M44" s="49">
        <f t="shared" si="33"/>
        <v>81.748536454999993</v>
      </c>
      <c r="N44" s="50">
        <f t="shared" si="34"/>
        <v>859.22599396287524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5"/>
      <c r="B45" s="4"/>
      <c r="C45" s="4"/>
      <c r="D45" s="4"/>
      <c r="E45" s="4"/>
      <c r="F45" s="4"/>
      <c r="G45" s="4"/>
      <c r="H45" s="51"/>
      <c r="I45" s="4"/>
      <c r="J45" s="52"/>
      <c r="K45" s="52"/>
      <c r="L45" s="52"/>
      <c r="M45" s="52"/>
      <c r="N45" s="5"/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6"/>
      <c r="M46" s="4"/>
      <c r="N46" s="5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 t="s">
        <v>70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6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 t="s">
        <v>16</v>
      </c>
      <c r="F48" s="4"/>
      <c r="G48" s="4"/>
      <c r="H48" s="4"/>
      <c r="I48" s="4"/>
      <c r="J48" s="4"/>
      <c r="K48" s="4"/>
      <c r="L48" s="6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4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75</v>
      </c>
      <c r="B53" s="4"/>
      <c r="C53" s="5"/>
      <c r="D53" s="51"/>
      <c r="E53" s="51"/>
      <c r="F53" s="51"/>
      <c r="G53" s="51"/>
      <c r="H53" s="5"/>
      <c r="I53" s="5"/>
      <c r="J53" s="5"/>
      <c r="K53" s="5"/>
      <c r="L53" s="5"/>
      <c r="M53" s="5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76</v>
      </c>
      <c r="B54" s="4"/>
      <c r="C54" s="5"/>
      <c r="D54" s="51"/>
      <c r="E54" s="51"/>
      <c r="F54" s="51"/>
      <c r="G54" s="5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4"/>
      <c r="D55" s="51"/>
      <c r="E55" s="51"/>
      <c r="F55" s="51"/>
      <c r="G55" s="51"/>
      <c r="H55" s="4"/>
      <c r="I55" s="4"/>
      <c r="J55" s="4"/>
      <c r="K55" s="4"/>
      <c r="L55" s="6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6"/>
      <c r="M56" s="5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79</v>
      </c>
      <c r="B58" s="4"/>
      <c r="C58" s="5"/>
      <c r="D58" s="51"/>
      <c r="E58" s="51"/>
      <c r="F58" s="51"/>
      <c r="G58" s="5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 t="s">
        <v>80</v>
      </c>
      <c r="B59" s="4"/>
      <c r="C59" s="5"/>
      <c r="D59" s="51"/>
      <c r="E59" s="51"/>
      <c r="F59" s="51"/>
      <c r="G59" s="5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4"/>
      <c r="C60" s="5"/>
      <c r="D60" s="51"/>
      <c r="E60" s="51"/>
      <c r="F60" s="51"/>
      <c r="G60" s="5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4"/>
      <c r="C61" s="5"/>
      <c r="D61" s="51"/>
      <c r="E61" s="51"/>
      <c r="F61" s="51"/>
      <c r="G61" s="5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1"/>
      <c r="E62" s="51"/>
      <c r="F62" s="51"/>
      <c r="G62" s="5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1"/>
      <c r="E63" s="51"/>
      <c r="F63" s="51"/>
      <c r="G63" s="5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5"/>
      <c r="C64" s="5"/>
      <c r="D64" s="51"/>
      <c r="E64" s="51"/>
      <c r="F64" s="51"/>
      <c r="G64" s="5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5"/>
      <c r="C65" s="5"/>
      <c r="D65" s="51"/>
      <c r="E65" s="51"/>
      <c r="F65" s="51"/>
      <c r="G65" s="5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1"/>
      <c r="E66" s="51"/>
      <c r="F66" s="51"/>
      <c r="G66" s="5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1"/>
      <c r="E67" s="51"/>
      <c r="F67" s="51"/>
      <c r="G67" s="5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1"/>
      <c r="E68" s="51"/>
      <c r="F68" s="51"/>
      <c r="G68" s="5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1"/>
      <c r="E69" s="51"/>
      <c r="F69" s="51"/>
      <c r="G69" s="5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1"/>
      <c r="E70" s="51"/>
      <c r="F70" s="51"/>
      <c r="G70" s="5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1"/>
      <c r="E71" s="51"/>
      <c r="F71" s="51"/>
      <c r="G71" s="5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1"/>
      <c r="E72" s="51"/>
      <c r="F72" s="51"/>
      <c r="G72" s="5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"/>
      <c r="F73" s="51"/>
      <c r="G73" s="5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"/>
      <c r="F74" s="5"/>
      <c r="G74" s="5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"/>
      <c r="G75" s="5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6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6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Z1000"/>
  <sheetViews>
    <sheetView tabSelected="1" topLeftCell="A16" workbookViewId="0">
      <selection activeCell="D10" sqref="D10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5" t="s">
        <v>99</v>
      </c>
      <c r="B1" s="84"/>
      <c r="C1" s="84"/>
      <c r="D1" s="84"/>
      <c r="E1" s="84"/>
      <c r="F1" s="84"/>
      <c r="G1" s="84"/>
      <c r="H1" s="8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6" t="s">
        <v>102</v>
      </c>
      <c r="B2" s="84"/>
      <c r="C2" s="84"/>
      <c r="D2" s="84"/>
      <c r="E2" s="84"/>
      <c r="F2" s="84"/>
      <c r="G2" s="84"/>
      <c r="H2" s="8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7"/>
      <c r="B3" s="57"/>
      <c r="C3" s="58"/>
      <c r="D3" s="57"/>
      <c r="E3" s="59"/>
      <c r="F3" s="59"/>
      <c r="G3" s="60"/>
      <c r="H3" s="6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7" t="s">
        <v>91</v>
      </c>
      <c r="B4" s="84"/>
      <c r="C4" s="84"/>
      <c r="D4" s="84"/>
      <c r="E4" s="84"/>
      <c r="F4" s="84"/>
      <c r="G4" s="84"/>
      <c r="H4" s="8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7" t="s">
        <v>92</v>
      </c>
      <c r="B5" s="84"/>
      <c r="C5" s="84"/>
      <c r="D5" s="84"/>
      <c r="E5" s="84"/>
      <c r="F5" s="84"/>
      <c r="G5" s="84"/>
      <c r="H5" s="8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8" t="s">
        <v>93</v>
      </c>
      <c r="B6" s="84"/>
      <c r="C6" s="84"/>
      <c r="D6" s="84"/>
      <c r="E6" s="84"/>
      <c r="F6" s="84"/>
      <c r="G6" s="84"/>
      <c r="H6" s="8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1"/>
      <c r="F7" s="61"/>
      <c r="G7" s="61"/>
      <c r="H7" s="6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2" t="s">
        <v>94</v>
      </c>
      <c r="B8" s="4"/>
      <c r="C8" s="4"/>
      <c r="D8" s="4"/>
      <c r="E8" s="63"/>
      <c r="F8" s="64"/>
      <c r="G8" s="61"/>
      <c r="H8" s="6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1"/>
      <c r="F9" s="61"/>
      <c r="G9" s="61"/>
      <c r="H9" s="6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04.25" customHeight="1" x14ac:dyDescent="0.2">
      <c r="A10" s="65" t="s">
        <v>1</v>
      </c>
      <c r="B10" s="66" t="s">
        <v>2</v>
      </c>
      <c r="C10" s="66" t="s">
        <v>3</v>
      </c>
      <c r="D10" s="66" t="s">
        <v>10</v>
      </c>
      <c r="E10" s="67" t="s">
        <v>95</v>
      </c>
      <c r="F10" s="67" t="s">
        <v>12</v>
      </c>
      <c r="G10" s="67" t="s">
        <v>13</v>
      </c>
      <c r="H10" s="68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69" t="s">
        <v>15</v>
      </c>
      <c r="B11" s="70"/>
      <c r="C11" s="70"/>
      <c r="D11" s="71">
        <f>'2029-FULL'!J5</f>
        <v>8.6359033333333333</v>
      </c>
      <c r="E11" s="72">
        <f>'2029-FULL'!K5</f>
        <v>0.10750000000000001</v>
      </c>
      <c r="F11" s="73" t="str">
        <f>'2026-FULL'!L5</f>
        <v xml:space="preserve"> </v>
      </c>
      <c r="G11" s="72">
        <f>'2029-FULL'!M5</f>
        <v>10.270233333333332</v>
      </c>
      <c r="H11" s="7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'2029-FULL'!B6</f>
        <v>58</v>
      </c>
      <c r="C12" s="19">
        <f>'2029-FULL'!C6</f>
        <v>243</v>
      </c>
      <c r="D12" s="75">
        <f>'2029-FULL'!J6</f>
        <v>0.48803778251050006</v>
      </c>
      <c r="E12" s="76">
        <f>'2029-FULL'!K6</f>
        <v>3.6678311427078758</v>
      </c>
      <c r="F12" s="76">
        <f>'2029-FULL'!L6</f>
        <v>4.1558689252183756</v>
      </c>
      <c r="G12" s="76">
        <f>'2029-FULL'!M6</f>
        <v>0.58039810178499995</v>
      </c>
      <c r="H12" s="77">
        <f>'2029-FULL'!N6</f>
        <v>4.7362670270033753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'2029-FULL'!B7</f>
        <v>150</v>
      </c>
      <c r="C13" s="19">
        <f>'2029-FULL'!C7</f>
        <v>900</v>
      </c>
      <c r="D13" s="75">
        <f>'2029-FULL'!J7</f>
        <v>1.38774648615</v>
      </c>
      <c r="E13" s="76">
        <f>'2029-FULL'!K7</f>
        <v>9.7698028433625002</v>
      </c>
      <c r="F13" s="76">
        <f>'2029-FULL'!L7</f>
        <v>11.1575493295125</v>
      </c>
      <c r="G13" s="76">
        <f>'2029-FULL'!M7</f>
        <v>1.6503751454999998</v>
      </c>
      <c r="H13" s="77">
        <f>'2029-FULL'!N7</f>
        <v>12.8079244750125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'2029-FULL'!B8</f>
        <v>200</v>
      </c>
      <c r="C14" s="19">
        <f>'2029-FULL'!C8</f>
        <v>1200</v>
      </c>
      <c r="D14" s="75">
        <f>'2029-FULL'!J8</f>
        <v>1.8503286482000003</v>
      </c>
      <c r="E14" s="76">
        <f>'2029-FULL'!K8</f>
        <v>13.026403791150003</v>
      </c>
      <c r="F14" s="76">
        <f>'2029-FULL'!L8</f>
        <v>14.876732439350002</v>
      </c>
      <c r="G14" s="76">
        <f>'2029-FULL'!M8</f>
        <v>2.200500194</v>
      </c>
      <c r="H14" s="77">
        <f>'2029-FULL'!N8</f>
        <v>17.07723263335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'2029-FULL'!B9</f>
        <v>250</v>
      </c>
      <c r="C15" s="19">
        <f>'2029-FULL'!C9</f>
        <v>1600</v>
      </c>
      <c r="D15" s="75">
        <f>'2029-FULL'!J9</f>
        <v>2.3591560725999998</v>
      </c>
      <c r="E15" s="76">
        <f>'2029-FULL'!K9</f>
        <v>16.387600888200001</v>
      </c>
      <c r="F15" s="76">
        <f>'2029-FULL'!L9</f>
        <v>18.746756960800003</v>
      </c>
      <c r="G15" s="76">
        <f>'2029-FULL'!M9</f>
        <v>2.8056223419999995</v>
      </c>
      <c r="H15" s="77">
        <f>'2029-FULL'!N9</f>
        <v>21.552379302800002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'2029-FULL'!B10</f>
        <v>350</v>
      </c>
      <c r="C16" s="19">
        <f>'2029-FULL'!C10</f>
        <v>1900</v>
      </c>
      <c r="D16" s="75">
        <f>'2029-FULL'!J10</f>
        <v>3.1455846096499993</v>
      </c>
      <c r="E16" s="76">
        <f>'2029-FULL'!K10</f>
        <v>22.587014335987501</v>
      </c>
      <c r="F16" s="76">
        <f>'2029-FULL'!L10</f>
        <v>25.732598945637498</v>
      </c>
      <c r="G16" s="76">
        <f>'2029-FULL'!M10</f>
        <v>3.7408811404999986</v>
      </c>
      <c r="H16" s="77">
        <f>'2029-FULL'!N10</f>
        <v>29.473480086137496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'2029-FULL'!B11</f>
        <v>400</v>
      </c>
      <c r="C17" s="19">
        <f>'2029-FULL'!C11</f>
        <v>2600</v>
      </c>
      <c r="D17" s="75">
        <f>'2029-FULL'!J11</f>
        <v>3.7931478211000007</v>
      </c>
      <c r="E17" s="76">
        <f>'2029-FULL'!K11</f>
        <v>26.261999880825005</v>
      </c>
      <c r="F17" s="76">
        <f>'2029-FULL'!L11</f>
        <v>30.055147701925005</v>
      </c>
      <c r="G17" s="76">
        <f>'2029-FULL'!M11</f>
        <v>4.5109945869999999</v>
      </c>
      <c r="H17" s="77">
        <f>'2029-FULL'!N11</f>
        <v>34.566142288925008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'2029-FULL'!B12</f>
        <v>447</v>
      </c>
      <c r="C18" s="19">
        <f>'2029-FULL'!C12</f>
        <v>2936</v>
      </c>
      <c r="D18" s="75">
        <f>'2029-FULL'!J12</f>
        <v>4.2529474950960005</v>
      </c>
      <c r="E18" s="76">
        <f>'2029-FULL'!K12</f>
        <v>29.379686692347004</v>
      </c>
      <c r="F18" s="76">
        <f>'2029-FULL'!L12</f>
        <v>33.632634187443003</v>
      </c>
      <c r="G18" s="76">
        <f>'2029-FULL'!M12</f>
        <v>5.0578105663199997</v>
      </c>
      <c r="H18" s="77">
        <f>'2029-FULL'!N12</f>
        <v>38.690444753763003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'2029-FULL'!B13</f>
        <v>525</v>
      </c>
      <c r="C19" s="19">
        <f>'2029-FULL'!C13</f>
        <v>3500</v>
      </c>
      <c r="D19" s="75">
        <f>'2029-FULL'!J13</f>
        <v>5.0189711197499998</v>
      </c>
      <c r="E19" s="76">
        <f>'2029-FULL'!K13</f>
        <v>34.560396474187506</v>
      </c>
      <c r="F19" s="76">
        <f>'2029-FULL'!L13</f>
        <v>39.579367593937505</v>
      </c>
      <c r="G19" s="76">
        <f>'2029-FULL'!M13</f>
        <v>5.9688028574999992</v>
      </c>
      <c r="H19" s="77">
        <f>'2029-FULL'!N13</f>
        <v>45.548170451437507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'2029-FULL'!B14</f>
        <v>650</v>
      </c>
      <c r="C20" s="19">
        <f>'2029-FULL'!C14</f>
        <v>4400</v>
      </c>
      <c r="D20" s="75">
        <f>'2029-FULL'!J14</f>
        <v>6.2447944184000006</v>
      </c>
      <c r="E20" s="76">
        <f>'2029-FULL'!K14</f>
        <v>42.858793067550003</v>
      </c>
      <c r="F20" s="76">
        <f>'2029-FULL'!L14</f>
        <v>49.103587485950001</v>
      </c>
      <c r="G20" s="76">
        <f>'2029-FULL'!M14</f>
        <v>7.4266111280000002</v>
      </c>
      <c r="H20" s="77">
        <f>'2029-FULL'!N14</f>
        <v>56.530198613949999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'2029-FULL'!B15</f>
        <v>665</v>
      </c>
      <c r="C21" s="19">
        <f>'2029-FULL'!C15</f>
        <v>4496</v>
      </c>
      <c r="D21" s="75">
        <f>'2029-FULL'!J15</f>
        <v>6.3863437827560006</v>
      </c>
      <c r="E21" s="76">
        <f>'2029-FULL'!K15</f>
        <v>43.842049120842013</v>
      </c>
      <c r="F21" s="76">
        <f>'2029-FULL'!L15</f>
        <v>50.228392903598014</v>
      </c>
      <c r="G21" s="76">
        <f>'2029-FULL'!M15</f>
        <v>7.5949484685199993</v>
      </c>
      <c r="H21" s="77">
        <f>'2029-FULL'!N15</f>
        <v>57.823341372118016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'2029-FULL'!B16</f>
        <v>696</v>
      </c>
      <c r="C22" s="19">
        <f>'2029-FULL'!C16</f>
        <v>4700</v>
      </c>
      <c r="D22" s="75">
        <f>'2029-FULL'!J16</f>
        <v>6.6814688704500007</v>
      </c>
      <c r="E22" s="76">
        <f>'2029-FULL'!K16</f>
        <v>45.879969015337508</v>
      </c>
      <c r="F22" s="76">
        <f>'2029-FULL'!L16</f>
        <v>52.561437885787512</v>
      </c>
      <c r="G22" s="76">
        <f>'2029-FULL'!M16</f>
        <v>7.9459254764999994</v>
      </c>
      <c r="H22" s="77">
        <f>'2029-FULL'!N16</f>
        <v>60.507363362287514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'2029-FULL'!B17</f>
        <v>748</v>
      </c>
      <c r="C23" s="19">
        <f>'2029-FULL'!C17</f>
        <v>5050</v>
      </c>
      <c r="D23" s="75">
        <f>'2029-FULL'!J17</f>
        <v>7.1801275186749995</v>
      </c>
      <c r="E23" s="76">
        <f>'2029-FULL'!K17</f>
        <v>49.306580537756254</v>
      </c>
      <c r="F23" s="76">
        <f>'2029-FULL'!L17</f>
        <v>56.486708056431254</v>
      </c>
      <c r="G23" s="76">
        <f>'2029-FULL'!M17</f>
        <v>8.5389544247499991</v>
      </c>
      <c r="H23" s="77">
        <f>'2029-FULL'!N17</f>
        <v>65.025662481181257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'2029-FULL'!B18</f>
        <v>800</v>
      </c>
      <c r="C24" s="19">
        <f>'2029-FULL'!C18</f>
        <v>5400</v>
      </c>
      <c r="D24" s="75">
        <f>'2029-FULL'!J18</f>
        <v>7.678786166900001</v>
      </c>
      <c r="E24" s="76">
        <f>'2029-FULL'!K18</f>
        <v>52.733192060175014</v>
      </c>
      <c r="F24" s="76">
        <f>'2029-FULL'!L18</f>
        <v>60.411978227075018</v>
      </c>
      <c r="G24" s="76">
        <f>'2029-FULL'!M18</f>
        <v>9.1319833730000006</v>
      </c>
      <c r="H24" s="77">
        <f>'2029-FULL'!N18</f>
        <v>69.543961600075022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'2029-FULL'!B19</f>
        <v>920</v>
      </c>
      <c r="C25" s="19">
        <f>'2029-FULL'!C19</f>
        <v>6123</v>
      </c>
      <c r="D25" s="75">
        <f>'2029-FULL'!J19</f>
        <v>8.7903707136905016</v>
      </c>
      <c r="E25" s="76">
        <f>'2029-FULL'!K19</f>
        <v>60.552172219342886</v>
      </c>
      <c r="F25" s="76">
        <f>'2029-FULL'!L19</f>
        <v>69.342542933033386</v>
      </c>
      <c r="G25" s="76">
        <f>'2029-FULL'!M19</f>
        <v>10.453933402384999</v>
      </c>
      <c r="H25" s="77">
        <f>'2029-FULL'!N19</f>
        <v>79.79647633541839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'2029-FULL'!B20</f>
        <v>1000</v>
      </c>
      <c r="C26" s="19">
        <f>'2029-FULL'!C20</f>
        <v>6600</v>
      </c>
      <c r="D26" s="75">
        <f>'2028-FULL'!J20</f>
        <v>9.5286145935000004</v>
      </c>
      <c r="E26" s="76">
        <f>'2029-FULL'!K20</f>
        <v>65.759595851325003</v>
      </c>
      <c r="F26" s="76">
        <f>'2029-FULL'!L20</f>
        <v>75.288710666425004</v>
      </c>
      <c r="G26" s="76">
        <f>'2029-FULL'!M20</f>
        <v>11.332483566999997</v>
      </c>
      <c r="H26" s="77">
        <f>'2029-FULL'!N20</f>
        <v>86.621194233425001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5">
        <f>'2026-FULL'!J21</f>
        <v>0</v>
      </c>
      <c r="E27" s="76">
        <f>'2026-FULL'!K21</f>
        <v>0</v>
      </c>
      <c r="F27" s="76">
        <f>'2026-FULL'!L21</f>
        <v>0</v>
      </c>
      <c r="G27" s="76">
        <f>'2026-FULL'!M21</f>
        <v>0</v>
      </c>
      <c r="H27" s="77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'2029-FULL'!B22</f>
        <v>83</v>
      </c>
      <c r="C28" s="19">
        <f>'2029-FULL'!C22</f>
        <v>400</v>
      </c>
      <c r="D28" s="75">
        <f>'2028-FULL'!J22</f>
        <v>0.72252810150000002</v>
      </c>
      <c r="E28" s="76">
        <f>'2029-FULL'!K22</f>
        <v>5.3034533470500005</v>
      </c>
      <c r="F28" s="76">
        <f>'2029-FULL'!L22</f>
        <v>6.0260193789500001</v>
      </c>
      <c r="G28" s="76">
        <f>'2029-FULL'!M22</f>
        <v>0.85931042299999982</v>
      </c>
      <c r="H28" s="77">
        <f>'2029-FULL'!N22</f>
        <v>6.8853298019500002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'2029-FULL'!B23</f>
        <v>125</v>
      </c>
      <c r="C29" s="19">
        <f>'2029-FULL'!C23</f>
        <v>650</v>
      </c>
      <c r="D29" s="75">
        <f>'2028-FULL'!J23</f>
        <v>1.110151863375</v>
      </c>
      <c r="E29" s="76">
        <f>'2029-FULL'!K23</f>
        <v>8.0369062202062516</v>
      </c>
      <c r="F29" s="76">
        <f>'2029-FULL'!L23</f>
        <v>9.1471163629812509</v>
      </c>
      <c r="G29" s="76">
        <f>'2029-FULL'!M23</f>
        <v>1.3203155217499998</v>
      </c>
      <c r="H29" s="77">
        <f>'2029-FULL'!N23</f>
        <v>10.467431884731251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'2029-FULL'!B24</f>
        <v>250</v>
      </c>
      <c r="C30" s="19">
        <f>'2029-FULL'!C24</f>
        <v>1300</v>
      </c>
      <c r="D30" s="75">
        <f>'2028-FULL'!J24</f>
        <v>2.2203037267500001</v>
      </c>
      <c r="E30" s="76">
        <f>'2029-FULL'!K24</f>
        <v>16.073812440412503</v>
      </c>
      <c r="F30" s="76">
        <f>'2029-FULL'!L24</f>
        <v>18.294232725962502</v>
      </c>
      <c r="G30" s="76">
        <f>'2029-FULL'!M24</f>
        <v>2.6406310434999996</v>
      </c>
      <c r="H30" s="77">
        <f>'2029-FULL'!N24</f>
        <v>20.934863769462503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'2029-FULL'!B25</f>
        <v>300</v>
      </c>
      <c r="C31" s="19">
        <f>'2029-FULL'!C25</f>
        <v>1800</v>
      </c>
      <c r="D31" s="75">
        <f>'2028-FULL'!J25</f>
        <v>2.7753472755000002</v>
      </c>
      <c r="E31" s="76">
        <f>'2029-FULL'!K25</f>
        <v>19.539605686725</v>
      </c>
      <c r="F31" s="76">
        <f>'2029-FULL'!L25</f>
        <v>22.315098659025001</v>
      </c>
      <c r="G31" s="76">
        <f>'2029-FULL'!M25</f>
        <v>3.3007502909999995</v>
      </c>
      <c r="H31" s="77">
        <f>'2029-FULL'!N25</f>
        <v>25.615848950025001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'2029-FULL'!B26</f>
        <v>400</v>
      </c>
      <c r="C32" s="19">
        <f>'2029-FULL'!C26</f>
        <v>2400</v>
      </c>
      <c r="D32" s="75">
        <f>'2028-FULL'!J26</f>
        <v>3.7004630340000007</v>
      </c>
      <c r="E32" s="76">
        <f>'2029-FULL'!K26</f>
        <v>26.052807582300005</v>
      </c>
      <c r="F32" s="76">
        <f>'2029-FULL'!L26</f>
        <v>29.753464878700004</v>
      </c>
      <c r="G32" s="76">
        <f>'2029-FULL'!M26</f>
        <v>4.4010003879999999</v>
      </c>
      <c r="H32" s="77">
        <f>'2029-FULL'!N26</f>
        <v>34.154465266700001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112.5 KVA 3 PH, 1.2kV BIL</v>
      </c>
      <c r="B33" s="19">
        <f>'2029-FULL'!B27</f>
        <v>600</v>
      </c>
      <c r="C33" s="19">
        <f>'2029-FULL'!C27</f>
        <v>3400</v>
      </c>
      <c r="D33" s="75">
        <f>'2028-FULL'!J27</f>
        <v>5.4582088814999992</v>
      </c>
      <c r="E33" s="76">
        <f>'2029-FULL'!K27</f>
        <v>38.870019074924997</v>
      </c>
      <c r="F33" s="76">
        <f>'2029-FULL'!L27</f>
        <v>44.328514494824994</v>
      </c>
      <c r="G33" s="76">
        <f>'2029-FULL'!M27</f>
        <v>6.4915063829999982</v>
      </c>
      <c r="H33" s="77">
        <f>'2029-FULL'!N27</f>
        <v>50.820020877824994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125 KVA 3PH, 1.2kV BIL</v>
      </c>
      <c r="B34" s="21">
        <f>'2029-FULL'!B28</f>
        <v>633</v>
      </c>
      <c r="C34" s="21">
        <f>'2029-FULL'!C28</f>
        <v>3766.67</v>
      </c>
      <c r="D34" s="75">
        <f>'2028-FULL'!J28</f>
        <v>5.8414948711778258</v>
      </c>
      <c r="E34" s="76">
        <f>'2029-FULL'!K28</f>
        <v>41.195798025425816</v>
      </c>
      <c r="F34" s="76">
        <f>'2029-FULL'!L28</f>
        <v>47.037599556284562</v>
      </c>
      <c r="G34" s="76">
        <f>'2029-FULL'!M28</f>
        <v>6.947352522736649</v>
      </c>
      <c r="H34" s="77">
        <f>'2029-FULL'!N28</f>
        <v>53.984952079021213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150 KVA 3 PH, 1.2kV BIL</v>
      </c>
      <c r="B35" s="19">
        <f>'2029-FULL'!B29</f>
        <v>700</v>
      </c>
      <c r="C35" s="19">
        <f>'2029-FULL'!C29</f>
        <v>4500</v>
      </c>
      <c r="D35" s="75">
        <f>'2028-FULL'!J29</f>
        <v>6.6145388137500003</v>
      </c>
      <c r="E35" s="76">
        <f>'2029-FULL'!K29</f>
        <v>45.906201716812504</v>
      </c>
      <c r="F35" s="76">
        <f>'2029-FULL'!L29</f>
        <v>52.521087772562502</v>
      </c>
      <c r="G35" s="76">
        <f>'2029-FULL'!M29</f>
        <v>7.8667419774999985</v>
      </c>
      <c r="H35" s="77">
        <f>'2029-FULL'!N29</f>
        <v>60.387829750062501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*175 KVA 3PH, 1.2kV BIL</v>
      </c>
      <c r="B36" s="19">
        <f>'2029-FULL'!B30</f>
        <v>766</v>
      </c>
      <c r="C36" s="19">
        <f>'2029-FULL'!C30</f>
        <v>4767</v>
      </c>
      <c r="D36" s="75">
        <f>'2028-FULL'!J30</f>
        <v>7.1654619575325018</v>
      </c>
      <c r="E36" s="76">
        <f>'2029-FULL'!K30</f>
        <v>50.069985935343382</v>
      </c>
      <c r="F36" s="76">
        <f>'2029-FULL'!L30</f>
        <v>57.235824056567886</v>
      </c>
      <c r="G36" s="76">
        <f>'2029-FULL'!M30</f>
        <v>8.5219607831649995</v>
      </c>
      <c r="H36" s="77">
        <f>'2029-FULL'!N30</f>
        <v>65.757784839732892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*200 KVA 3PH, 1.2kV BIL</v>
      </c>
      <c r="B37" s="19">
        <f>'2029-FULL'!B31</f>
        <v>833</v>
      </c>
      <c r="C37" s="19">
        <f>'2029-FULL'!C31</f>
        <v>5033</v>
      </c>
      <c r="D37" s="75">
        <f>'2028-FULL'!J31</f>
        <v>7.7223992604674994</v>
      </c>
      <c r="E37" s="76">
        <f>'2029-FULL'!K31</f>
        <v>54.29158044238163</v>
      </c>
      <c r="F37" s="76">
        <f>'2029-FULL'!L31</f>
        <v>62.014385103957132</v>
      </c>
      <c r="G37" s="76">
        <f>'2029-FULL'!M31</f>
        <v>9.1843322928349984</v>
      </c>
      <c r="H37" s="77">
        <f>'2029-FULL'!N31</f>
        <v>71.198717396792134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225 KVA 3 PH, 1.2kV BIL</v>
      </c>
      <c r="B38" s="19">
        <f>'2029-FULL'!B32</f>
        <v>900</v>
      </c>
      <c r="C38" s="19">
        <f>'2029-FULL'!C32</f>
        <v>5300</v>
      </c>
      <c r="D38" s="75">
        <f>'2028-FULL'!J32</f>
        <v>8.2797989917500008</v>
      </c>
      <c r="E38" s="76">
        <f>'2029-FULL'!K32</f>
        <v>58.514220910912513</v>
      </c>
      <c r="F38" s="76">
        <f>'2029-FULL'!L32</f>
        <v>66.794454565462516</v>
      </c>
      <c r="G38" s="76">
        <f>'2029-FULL'!M32</f>
        <v>9.8472537734999985</v>
      </c>
      <c r="H38" s="77">
        <f>'2029-FULL'!N32</f>
        <v>76.641708338962516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300 KVA 3 PH, 1.2kV BIL</v>
      </c>
      <c r="B39" s="19">
        <f>'2029-FULL'!B33</f>
        <v>1100</v>
      </c>
      <c r="C39" s="19">
        <f>'2029-FULL'!C33</f>
        <v>6300</v>
      </c>
      <c r="D39" s="75">
        <f>'2028-FULL'!J33</f>
        <v>10.037544839250002</v>
      </c>
      <c r="E39" s="76">
        <f>'2029-FULL'!K33</f>
        <v>71.331432403537519</v>
      </c>
      <c r="F39" s="76">
        <f>'2029-FULL'!L33</f>
        <v>81.369504181587516</v>
      </c>
      <c r="G39" s="76">
        <f>'2029-FULL'!M33</f>
        <v>11.937759768499999</v>
      </c>
      <c r="H39" s="77">
        <f>'2029-FULL'!N33</f>
        <v>93.307263950087517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400 KVA 3 PH, 1.2kV BIL</v>
      </c>
      <c r="B40" s="19">
        <f>'2029-FULL'!B34</f>
        <v>1750</v>
      </c>
      <c r="C40" s="19">
        <f>'2029-FULL'!C34</f>
        <v>6950</v>
      </c>
      <c r="D40" s="75">
        <f>'2028-FULL'!J34</f>
        <v>14.547905140125001</v>
      </c>
      <c r="E40" s="76">
        <f>'2029-FULL'!K34</f>
        <v>110.26786987374376</v>
      </c>
      <c r="F40" s="76">
        <f>'2029-FULL'!L34</f>
        <v>124.81653873206876</v>
      </c>
      <c r="G40" s="76">
        <f>'2029-FULL'!M34</f>
        <v>17.301979665249998</v>
      </c>
      <c r="H40" s="77">
        <f>'2029-FULL'!N34</f>
        <v>142.11851839731875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*450 KVA 3PH, 1.2kV BIL</v>
      </c>
      <c r="B41" s="19">
        <f>'2029-FULL'!B35</f>
        <v>2075</v>
      </c>
      <c r="C41" s="19">
        <f>'2029-FULL'!C35</f>
        <v>7275</v>
      </c>
      <c r="D41" s="75">
        <f>'2028-FULL'!J35</f>
        <v>16.803085290562503</v>
      </c>
      <c r="E41" s="76">
        <f>'2029-FULL'!K35</f>
        <v>129.7360886088469</v>
      </c>
      <c r="F41" s="76">
        <f>'2029-FULL'!L35</f>
        <v>146.5400560073094</v>
      </c>
      <c r="G41" s="76">
        <f>'2029-FULL'!M35</f>
        <v>19.984089613624999</v>
      </c>
      <c r="H41" s="77">
        <f>'2029-FULL'!N35</f>
        <v>166.52414562093441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500 KVA 3 PH, 95kV BIL</v>
      </c>
      <c r="B42" s="19">
        <f>'2029-FULL'!B36</f>
        <v>2400</v>
      </c>
      <c r="C42" s="19">
        <f>'2029-FULL'!C36</f>
        <v>7600</v>
      </c>
      <c r="D42" s="75">
        <f>'2028-FULL'!J36</f>
        <v>19.058265441</v>
      </c>
      <c r="E42" s="76">
        <f>'2029-FULL'!K36</f>
        <v>149.20430734394998</v>
      </c>
      <c r="F42" s="76">
        <f>'2029-FULL'!L36</f>
        <v>168.26357328254997</v>
      </c>
      <c r="G42" s="76">
        <f>'2029-FULL'!M36</f>
        <v>22.666199561999992</v>
      </c>
      <c r="H42" s="77">
        <f>'2029-FULL'!N36</f>
        <v>190.92977284454997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750 KVA 3 PH, 95kV BIL</v>
      </c>
      <c r="B43" s="19">
        <f>'2029-FULL'!B37</f>
        <v>3000</v>
      </c>
      <c r="C43" s="19">
        <f>'2029-FULL'!C37</f>
        <v>12000</v>
      </c>
      <c r="D43" s="75">
        <f>'2028-FULL'!J37</f>
        <v>24.97890267</v>
      </c>
      <c r="E43" s="76">
        <f>'2029-FULL'!K37</f>
        <v>189.12028791150004</v>
      </c>
      <c r="F43" s="76">
        <f>'2029-FULL'!L37</f>
        <v>214.10050189350005</v>
      </c>
      <c r="G43" s="76">
        <f>'2029-FULL'!M37</f>
        <v>29.707676939999995</v>
      </c>
      <c r="H43" s="77">
        <f>'2029-FULL'!N37</f>
        <v>243.80817883350005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1000 KVA 3 PH, 95kV BIL</v>
      </c>
      <c r="B44" s="19">
        <f>'2029-FULL'!B38</f>
        <v>3400</v>
      </c>
      <c r="C44" s="19">
        <f>'2029-FULL'!C38</f>
        <v>13000</v>
      </c>
      <c r="D44" s="75">
        <f>'2028-FULL'!J38</f>
        <v>28.031966017500004</v>
      </c>
      <c r="E44" s="76">
        <f>'2029-FULL'!K38</f>
        <v>213.708749404125</v>
      </c>
      <c r="F44" s="76">
        <f>'2029-FULL'!L38</f>
        <v>241.74218700962501</v>
      </c>
      <c r="G44" s="76">
        <f>'2029-FULL'!M38</f>
        <v>33.338717934999998</v>
      </c>
      <c r="H44" s="77">
        <f>'2029-FULL'!N38</f>
        <v>275.08090494462499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1500 KVA 3 PH, 95kV BIL</v>
      </c>
      <c r="B45" s="19">
        <f>'2029-FULL'!B39</f>
        <v>4500</v>
      </c>
      <c r="C45" s="19">
        <f>'2029-FULL'!C39</f>
        <v>18000</v>
      </c>
      <c r="D45" s="75">
        <f>'2028-FULL'!J39</f>
        <v>37.468354005000002</v>
      </c>
      <c r="E45" s="76">
        <f>'2029-FULL'!K39</f>
        <v>283.68043186725004</v>
      </c>
      <c r="F45" s="76">
        <f>'2029-FULL'!L39</f>
        <v>321.15075284025005</v>
      </c>
      <c r="G45" s="76">
        <f>'2029-FULL'!M39</f>
        <v>44.561515409999991</v>
      </c>
      <c r="H45" s="77">
        <f>'2029-FULL'!N39</f>
        <v>365.71226825025002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2000 KVA 3 PH, 95kV BIL</v>
      </c>
      <c r="B46" s="19">
        <f>'2029-FULL'!B40</f>
        <v>5400</v>
      </c>
      <c r="C46" s="19">
        <f>'2029-FULL'!C40</f>
        <v>21000</v>
      </c>
      <c r="D46" s="75">
        <f>'2028-FULL'!J40</f>
        <v>44.684567797500009</v>
      </c>
      <c r="E46" s="76">
        <f>'2029-FULL'!K40</f>
        <v>339.78894134512507</v>
      </c>
      <c r="F46" s="76">
        <f>'2029-FULL'!L40</f>
        <v>384.47585493862505</v>
      </c>
      <c r="G46" s="76">
        <f>'2029-FULL'!M40</f>
        <v>53.143835895000002</v>
      </c>
      <c r="H46" s="77">
        <f>'2029-FULL'!N40</f>
        <v>437.61969083362504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2500 KVA 3 PH, 95kV BIL</v>
      </c>
      <c r="B47" s="19">
        <f>'2029-FULL'!B41</f>
        <v>6500</v>
      </c>
      <c r="C47" s="19">
        <f>'2029-FULL'!C41</f>
        <v>25000</v>
      </c>
      <c r="D47" s="75">
        <f>'2028-FULL'!J41</f>
        <v>53.658527437500005</v>
      </c>
      <c r="E47" s="76">
        <f>'2029-FULL'!K41</f>
        <v>408.71466231562505</v>
      </c>
      <c r="F47" s="76">
        <f>'2029-FULL'!L41</f>
        <v>462.37600665312505</v>
      </c>
      <c r="G47" s="76">
        <f>'2029-FULL'!M41</f>
        <v>63.816662374999993</v>
      </c>
      <c r="H47" s="77">
        <f>'2029-FULL'!N41</f>
        <v>526.19266902812501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3000 KVA 3PH, 95kV BIL</v>
      </c>
      <c r="B48" s="19">
        <f>'2029-FULL'!B42</f>
        <v>7700</v>
      </c>
      <c r="C48" s="19">
        <f>'2029-FULL'!C42</f>
        <v>29000</v>
      </c>
      <c r="D48" s="75">
        <f>'2028-FULL'!J42</f>
        <v>63.280145827500007</v>
      </c>
      <c r="E48" s="76">
        <f>'2029-FULL'!K42</f>
        <v>483.52600828612503</v>
      </c>
      <c r="F48" s="76">
        <f>'2029-FULL'!L42</f>
        <v>546.80947611762508</v>
      </c>
      <c r="G48" s="76">
        <f>'2029-FULL'!M42</f>
        <v>75.259756354999993</v>
      </c>
      <c r="H48" s="77">
        <f>'2029-FULL'!N42</f>
        <v>622.06923247262512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3750 KVA 3PH, 95kV BIL</v>
      </c>
      <c r="B49" s="19">
        <f>'2029-FULL'!B43</f>
        <v>9500</v>
      </c>
      <c r="C49" s="19">
        <f>'2029-FULL'!C43</f>
        <v>35000</v>
      </c>
      <c r="D49" s="75">
        <f>'2028-FULL'!J43</f>
        <v>77.712573412500006</v>
      </c>
      <c r="E49" s="76">
        <f>'2029-FULL'!K43</f>
        <v>595.7430272418751</v>
      </c>
      <c r="F49" s="76">
        <f>'2029-FULL'!L43</f>
        <v>673.45968031437508</v>
      </c>
      <c r="G49" s="76">
        <f>'2029-FULL'!M43</f>
        <v>92.424397324999987</v>
      </c>
      <c r="H49" s="77">
        <f>'2029-FULL'!N43</f>
        <v>765.88407763937505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5000 KVA 3PH, 95kV BIL</v>
      </c>
      <c r="B50" s="19">
        <f>'2029-FULL'!B44</f>
        <v>11000</v>
      </c>
      <c r="C50" s="19">
        <f>'2029-FULL'!C44</f>
        <v>39000</v>
      </c>
      <c r="D50" s="75">
        <f>'2028-FULL'!J44</f>
        <v>89.277168052500002</v>
      </c>
      <c r="E50" s="76">
        <f>'2029-FULL'!K44</f>
        <v>688.21124821237515</v>
      </c>
      <c r="F50" s="76">
        <f>'2029-FULL'!L44</f>
        <v>777.49310302887511</v>
      </c>
      <c r="G50" s="76">
        <f>'2029-FULL'!M44</f>
        <v>106.17829380499998</v>
      </c>
      <c r="H50" s="77">
        <f>'2029-FULL'!N44</f>
        <v>883.67139683387506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78"/>
      <c r="B51" s="79"/>
      <c r="C51" s="79"/>
      <c r="D51" s="80"/>
      <c r="E51" s="81"/>
      <c r="F51" s="81"/>
      <c r="G51" s="81"/>
      <c r="H51" s="8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96</v>
      </c>
      <c r="B52" s="4"/>
      <c r="C52" s="4"/>
      <c r="D52" s="82"/>
      <c r="E52" s="64"/>
      <c r="F52" s="64"/>
      <c r="G52" s="64"/>
      <c r="H52" s="6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97</v>
      </c>
      <c r="B53" s="4"/>
      <c r="C53" s="4"/>
      <c r="D53" s="4"/>
      <c r="E53" s="64"/>
      <c r="F53" s="63"/>
      <c r="G53" s="64"/>
      <c r="H53" s="6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70</v>
      </c>
      <c r="B54" s="4"/>
      <c r="C54" s="4"/>
      <c r="D54" s="4"/>
      <c r="E54" s="64"/>
      <c r="F54" s="63"/>
      <c r="G54" s="64"/>
      <c r="H54" s="6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/>
      <c r="B55" s="4"/>
      <c r="C55" s="4"/>
      <c r="D55" s="4"/>
      <c r="E55" s="64"/>
      <c r="F55" s="64"/>
      <c r="G55" s="64"/>
      <c r="H55" s="6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98</v>
      </c>
      <c r="B56" s="5"/>
      <c r="C56" s="5"/>
      <c r="D56" s="5"/>
      <c r="E56" s="61"/>
      <c r="F56" s="61"/>
      <c r="G56" s="61"/>
      <c r="H56" s="6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89"/>
      <c r="B57" s="84"/>
      <c r="C57" s="84"/>
      <c r="D57" s="84"/>
      <c r="E57" s="84"/>
      <c r="F57" s="84"/>
      <c r="G57" s="84"/>
      <c r="H57" s="8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84"/>
      <c r="B58" s="84"/>
      <c r="C58" s="84"/>
      <c r="D58" s="84"/>
      <c r="E58" s="84"/>
      <c r="F58" s="84"/>
      <c r="G58" s="84"/>
      <c r="H58" s="8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5"/>
      <c r="C59" s="5"/>
      <c r="D59" s="5"/>
      <c r="E59" s="61"/>
      <c r="F59" s="61"/>
      <c r="G59" s="61"/>
      <c r="H59" s="6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5"/>
      <c r="C60" s="5"/>
      <c r="D60" s="5"/>
      <c r="E60" s="61"/>
      <c r="F60" s="61"/>
      <c r="G60" s="61"/>
      <c r="H60" s="6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B61" s="5"/>
      <c r="C61" s="5"/>
      <c r="D61" s="5"/>
      <c r="E61" s="61"/>
      <c r="F61" s="61"/>
      <c r="G61" s="61"/>
      <c r="H61" s="6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B62" s="5"/>
      <c r="C62" s="5"/>
      <c r="D62" s="5"/>
      <c r="E62" s="61"/>
      <c r="F62" s="61"/>
      <c r="G62" s="61"/>
      <c r="H62" s="6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1"/>
      <c r="F63" s="61"/>
      <c r="G63" s="61"/>
      <c r="H63" s="6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1"/>
      <c r="F64" s="61"/>
      <c r="G64" s="61"/>
      <c r="H64" s="6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1"/>
      <c r="F65" s="61"/>
      <c r="G65" s="61"/>
      <c r="H65" s="6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"/>
      <c r="E66" s="61"/>
      <c r="F66" s="61"/>
      <c r="G66" s="61"/>
      <c r="H66" s="6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"/>
      <c r="E67" s="61"/>
      <c r="F67" s="61"/>
      <c r="G67" s="61"/>
      <c r="H67" s="6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1"/>
      <c r="F68" s="61"/>
      <c r="G68" s="61"/>
      <c r="H68" s="6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1"/>
      <c r="F69" s="61"/>
      <c r="G69" s="61"/>
      <c r="H69" s="6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1"/>
      <c r="F70" s="61"/>
      <c r="G70" s="61"/>
      <c r="H70" s="6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1"/>
      <c r="F71" s="61"/>
      <c r="G71" s="61"/>
      <c r="H71" s="6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1"/>
      <c r="F72" s="61"/>
      <c r="G72" s="61"/>
      <c r="H72" s="6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1"/>
      <c r="F73" s="61"/>
      <c r="G73" s="61"/>
      <c r="H73" s="6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1"/>
      <c r="F74" s="61"/>
      <c r="G74" s="61"/>
      <c r="H74" s="6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1"/>
      <c r="F75" s="61"/>
      <c r="G75" s="61"/>
      <c r="H75" s="6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1"/>
      <c r="F76" s="61"/>
      <c r="G76" s="61"/>
      <c r="H76" s="6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1"/>
      <c r="F77" s="61"/>
      <c r="G77" s="61"/>
      <c r="H77" s="6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1"/>
      <c r="F78" s="61"/>
      <c r="G78" s="61"/>
      <c r="H78" s="6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1"/>
      <c r="F79" s="61"/>
      <c r="G79" s="61"/>
      <c r="H79" s="6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1"/>
      <c r="F80" s="61"/>
      <c r="G80" s="61"/>
      <c r="H80" s="6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1"/>
      <c r="F81" s="61"/>
      <c r="G81" s="61"/>
      <c r="H81" s="6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1"/>
      <c r="F82" s="61"/>
      <c r="G82" s="61"/>
      <c r="H82" s="6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1"/>
      <c r="F83" s="61"/>
      <c r="G83" s="61"/>
      <c r="H83" s="6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1"/>
      <c r="F84" s="61"/>
      <c r="G84" s="61"/>
      <c r="H84" s="6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1"/>
      <c r="F85" s="61"/>
      <c r="G85" s="61"/>
      <c r="H85" s="6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1"/>
      <c r="F86" s="61"/>
      <c r="G86" s="61"/>
      <c r="H86" s="6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1"/>
      <c r="F87" s="61"/>
      <c r="G87" s="61"/>
      <c r="H87" s="6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1"/>
      <c r="F88" s="61"/>
      <c r="G88" s="61"/>
      <c r="H88" s="6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1"/>
      <c r="F89" s="61"/>
      <c r="G89" s="61"/>
      <c r="H89" s="6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1"/>
      <c r="F90" s="61"/>
      <c r="G90" s="61"/>
      <c r="H90" s="6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1"/>
      <c r="F91" s="61"/>
      <c r="G91" s="61"/>
      <c r="H91" s="6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1"/>
      <c r="F92" s="61"/>
      <c r="G92" s="61"/>
      <c r="H92" s="6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1"/>
      <c r="F93" s="61"/>
      <c r="G93" s="61"/>
      <c r="H93" s="6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1"/>
      <c r="F94" s="61"/>
      <c r="G94" s="61"/>
      <c r="H94" s="6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1"/>
      <c r="F95" s="61"/>
      <c r="G95" s="61"/>
      <c r="H95" s="6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1"/>
      <c r="F96" s="61"/>
      <c r="G96" s="61"/>
      <c r="H96" s="6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1"/>
      <c r="F97" s="61"/>
      <c r="G97" s="61"/>
      <c r="H97" s="6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1"/>
      <c r="F98" s="61"/>
      <c r="G98" s="61"/>
      <c r="H98" s="6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1"/>
      <c r="F99" s="61"/>
      <c r="G99" s="61"/>
      <c r="H99" s="6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1"/>
      <c r="F100" s="61"/>
      <c r="G100" s="61"/>
      <c r="H100" s="6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1"/>
      <c r="F101" s="61"/>
      <c r="G101" s="61"/>
      <c r="H101" s="6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1"/>
      <c r="F102" s="61"/>
      <c r="G102" s="61"/>
      <c r="H102" s="6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1"/>
      <c r="F103" s="61"/>
      <c r="G103" s="61"/>
      <c r="H103" s="6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1"/>
      <c r="F104" s="61"/>
      <c r="G104" s="61"/>
      <c r="H104" s="6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1"/>
      <c r="F105" s="61"/>
      <c r="G105" s="61"/>
      <c r="H105" s="6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1"/>
      <c r="F106" s="61"/>
      <c r="G106" s="61"/>
      <c r="H106" s="6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1"/>
      <c r="F107" s="61"/>
      <c r="G107" s="61"/>
      <c r="H107" s="6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1"/>
      <c r="F108" s="61"/>
      <c r="G108" s="61"/>
      <c r="H108" s="6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1"/>
      <c r="F109" s="61"/>
      <c r="G109" s="61"/>
      <c r="H109" s="6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1"/>
      <c r="F110" s="61"/>
      <c r="G110" s="61"/>
      <c r="H110" s="6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1"/>
      <c r="F111" s="61"/>
      <c r="G111" s="61"/>
      <c r="H111" s="6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1"/>
      <c r="F112" s="61"/>
      <c r="G112" s="61"/>
      <c r="H112" s="6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1"/>
      <c r="F113" s="61"/>
      <c r="G113" s="61"/>
      <c r="H113" s="6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1"/>
      <c r="F114" s="61"/>
      <c r="G114" s="61"/>
      <c r="H114" s="6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1"/>
      <c r="F115" s="61"/>
      <c r="G115" s="61"/>
      <c r="H115" s="6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1"/>
      <c r="F116" s="61"/>
      <c r="G116" s="61"/>
      <c r="H116" s="6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1"/>
      <c r="F117" s="61"/>
      <c r="G117" s="61"/>
      <c r="H117" s="6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1"/>
      <c r="F118" s="61"/>
      <c r="G118" s="61"/>
      <c r="H118" s="6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1"/>
      <c r="F119" s="61"/>
      <c r="G119" s="61"/>
      <c r="H119" s="6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1"/>
      <c r="F120" s="61"/>
      <c r="G120" s="61"/>
      <c r="H120" s="6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1"/>
      <c r="F121" s="61"/>
      <c r="G121" s="61"/>
      <c r="H121" s="6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1"/>
      <c r="F122" s="61"/>
      <c r="G122" s="61"/>
      <c r="H122" s="6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1"/>
      <c r="F123" s="61"/>
      <c r="G123" s="61"/>
      <c r="H123" s="6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1"/>
      <c r="F124" s="61"/>
      <c r="G124" s="61"/>
      <c r="H124" s="6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1"/>
      <c r="F125" s="61"/>
      <c r="G125" s="61"/>
      <c r="H125" s="6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1"/>
      <c r="F126" s="61"/>
      <c r="G126" s="61"/>
      <c r="H126" s="6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1"/>
      <c r="F127" s="61"/>
      <c r="G127" s="61"/>
      <c r="H127" s="6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1"/>
      <c r="F128" s="61"/>
      <c r="G128" s="61"/>
      <c r="H128" s="6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1"/>
      <c r="F129" s="61"/>
      <c r="G129" s="61"/>
      <c r="H129" s="6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1"/>
      <c r="F130" s="61"/>
      <c r="G130" s="61"/>
      <c r="H130" s="6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1"/>
      <c r="F131" s="61"/>
      <c r="G131" s="61"/>
      <c r="H131" s="6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1"/>
      <c r="F132" s="61"/>
      <c r="G132" s="61"/>
      <c r="H132" s="6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1"/>
      <c r="F133" s="61"/>
      <c r="G133" s="61"/>
      <c r="H133" s="6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1"/>
      <c r="F134" s="61"/>
      <c r="G134" s="61"/>
      <c r="H134" s="6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1"/>
      <c r="F135" s="61"/>
      <c r="G135" s="61"/>
      <c r="H135" s="6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1"/>
      <c r="F136" s="61"/>
      <c r="G136" s="61"/>
      <c r="H136" s="6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1"/>
      <c r="F137" s="61"/>
      <c r="G137" s="61"/>
      <c r="H137" s="6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1"/>
      <c r="F138" s="61"/>
      <c r="G138" s="61"/>
      <c r="H138" s="6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1"/>
      <c r="F139" s="61"/>
      <c r="G139" s="61"/>
      <c r="H139" s="6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1"/>
      <c r="F140" s="61"/>
      <c r="G140" s="61"/>
      <c r="H140" s="6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1"/>
      <c r="F141" s="61"/>
      <c r="G141" s="61"/>
      <c r="H141" s="6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1"/>
      <c r="F142" s="61"/>
      <c r="G142" s="61"/>
      <c r="H142" s="6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1"/>
      <c r="F143" s="61"/>
      <c r="G143" s="61"/>
      <c r="H143" s="6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1"/>
      <c r="F144" s="61"/>
      <c r="G144" s="61"/>
      <c r="H144" s="6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1"/>
      <c r="F145" s="61"/>
      <c r="G145" s="61"/>
      <c r="H145" s="6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1"/>
      <c r="F146" s="61"/>
      <c r="G146" s="61"/>
      <c r="H146" s="6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1"/>
      <c r="F147" s="61"/>
      <c r="G147" s="61"/>
      <c r="H147" s="6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1"/>
      <c r="F148" s="61"/>
      <c r="G148" s="61"/>
      <c r="H148" s="6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1"/>
      <c r="F149" s="61"/>
      <c r="G149" s="61"/>
      <c r="H149" s="6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1"/>
      <c r="F150" s="61"/>
      <c r="G150" s="61"/>
      <c r="H150" s="6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1"/>
      <c r="F151" s="61"/>
      <c r="G151" s="61"/>
      <c r="H151" s="6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1"/>
      <c r="F152" s="61"/>
      <c r="G152" s="61"/>
      <c r="H152" s="6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1"/>
      <c r="F153" s="61"/>
      <c r="G153" s="61"/>
      <c r="H153" s="6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1"/>
      <c r="F154" s="61"/>
      <c r="G154" s="61"/>
      <c r="H154" s="6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1"/>
      <c r="F155" s="61"/>
      <c r="G155" s="61"/>
      <c r="H155" s="6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1"/>
      <c r="F156" s="61"/>
      <c r="G156" s="61"/>
      <c r="H156" s="6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1"/>
      <c r="F157" s="61"/>
      <c r="G157" s="61"/>
      <c r="H157" s="6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1"/>
      <c r="F158" s="61"/>
      <c r="G158" s="61"/>
      <c r="H158" s="6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1"/>
      <c r="F159" s="61"/>
      <c r="G159" s="61"/>
      <c r="H159" s="6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1"/>
      <c r="F160" s="61"/>
      <c r="G160" s="61"/>
      <c r="H160" s="6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1"/>
      <c r="F161" s="61"/>
      <c r="G161" s="61"/>
      <c r="H161" s="6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1"/>
      <c r="F162" s="61"/>
      <c r="G162" s="61"/>
      <c r="H162" s="6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1"/>
      <c r="F163" s="61"/>
      <c r="G163" s="61"/>
      <c r="H163" s="6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1"/>
      <c r="F164" s="61"/>
      <c r="G164" s="61"/>
      <c r="H164" s="6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1"/>
      <c r="F165" s="61"/>
      <c r="G165" s="61"/>
      <c r="H165" s="6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1"/>
      <c r="F166" s="61"/>
      <c r="G166" s="61"/>
      <c r="H166" s="6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1"/>
      <c r="F167" s="61"/>
      <c r="G167" s="61"/>
      <c r="H167" s="6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1"/>
      <c r="F168" s="61"/>
      <c r="G168" s="61"/>
      <c r="H168" s="6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1"/>
      <c r="F169" s="61"/>
      <c r="G169" s="61"/>
      <c r="H169" s="6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1"/>
      <c r="F170" s="61"/>
      <c r="G170" s="61"/>
      <c r="H170" s="6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1"/>
      <c r="F171" s="61"/>
      <c r="G171" s="61"/>
      <c r="H171" s="6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1"/>
      <c r="F172" s="61"/>
      <c r="G172" s="61"/>
      <c r="H172" s="6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1"/>
      <c r="F173" s="61"/>
      <c r="G173" s="61"/>
      <c r="H173" s="6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1"/>
      <c r="F174" s="61"/>
      <c r="G174" s="61"/>
      <c r="H174" s="6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1"/>
      <c r="F175" s="61"/>
      <c r="G175" s="61"/>
      <c r="H175" s="6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1"/>
      <c r="F176" s="61"/>
      <c r="G176" s="61"/>
      <c r="H176" s="6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1"/>
      <c r="F177" s="61"/>
      <c r="G177" s="61"/>
      <c r="H177" s="6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1"/>
      <c r="F178" s="61"/>
      <c r="G178" s="61"/>
      <c r="H178" s="6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1"/>
      <c r="F179" s="61"/>
      <c r="G179" s="61"/>
      <c r="H179" s="6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1"/>
      <c r="F180" s="61"/>
      <c r="G180" s="61"/>
      <c r="H180" s="6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1"/>
      <c r="F181" s="61"/>
      <c r="G181" s="61"/>
      <c r="H181" s="6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1"/>
      <c r="F182" s="61"/>
      <c r="G182" s="61"/>
      <c r="H182" s="6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1"/>
      <c r="F183" s="61"/>
      <c r="G183" s="61"/>
      <c r="H183" s="6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1"/>
      <c r="F184" s="61"/>
      <c r="G184" s="61"/>
      <c r="H184" s="6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1"/>
      <c r="F185" s="61"/>
      <c r="G185" s="61"/>
      <c r="H185" s="6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1"/>
      <c r="F186" s="61"/>
      <c r="G186" s="61"/>
      <c r="H186" s="6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1"/>
      <c r="F187" s="61"/>
      <c r="G187" s="61"/>
      <c r="H187" s="6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1"/>
      <c r="F188" s="61"/>
      <c r="G188" s="61"/>
      <c r="H188" s="6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1"/>
      <c r="F189" s="61"/>
      <c r="G189" s="61"/>
      <c r="H189" s="6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1"/>
      <c r="F190" s="61"/>
      <c r="G190" s="61"/>
      <c r="H190" s="6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1"/>
      <c r="F191" s="61"/>
      <c r="G191" s="61"/>
      <c r="H191" s="6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1"/>
      <c r="F192" s="61"/>
      <c r="G192" s="61"/>
      <c r="H192" s="6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1"/>
      <c r="F193" s="61"/>
      <c r="G193" s="61"/>
      <c r="H193" s="6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1"/>
      <c r="F194" s="61"/>
      <c r="G194" s="61"/>
      <c r="H194" s="6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1"/>
      <c r="F195" s="61"/>
      <c r="G195" s="61"/>
      <c r="H195" s="6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1"/>
      <c r="F196" s="61"/>
      <c r="G196" s="61"/>
      <c r="H196" s="6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1"/>
      <c r="F197" s="61"/>
      <c r="G197" s="61"/>
      <c r="H197" s="6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1"/>
      <c r="F198" s="61"/>
      <c r="G198" s="61"/>
      <c r="H198" s="6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1"/>
      <c r="F199" s="61"/>
      <c r="G199" s="61"/>
      <c r="H199" s="6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1"/>
      <c r="F200" s="61"/>
      <c r="G200" s="61"/>
      <c r="H200" s="6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1"/>
      <c r="F201" s="61"/>
      <c r="G201" s="61"/>
      <c r="H201" s="6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1"/>
      <c r="F202" s="61"/>
      <c r="G202" s="61"/>
      <c r="H202" s="6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1"/>
      <c r="F203" s="61"/>
      <c r="G203" s="61"/>
      <c r="H203" s="6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1"/>
      <c r="F204" s="61"/>
      <c r="G204" s="61"/>
      <c r="H204" s="6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1"/>
      <c r="F205" s="61"/>
      <c r="G205" s="61"/>
      <c r="H205" s="6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1"/>
      <c r="F206" s="61"/>
      <c r="G206" s="61"/>
      <c r="H206" s="6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1"/>
      <c r="F207" s="61"/>
      <c r="G207" s="61"/>
      <c r="H207" s="6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1"/>
      <c r="F208" s="61"/>
      <c r="G208" s="61"/>
      <c r="H208" s="6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1"/>
      <c r="F209" s="61"/>
      <c r="G209" s="61"/>
      <c r="H209" s="6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1"/>
      <c r="F210" s="61"/>
      <c r="G210" s="61"/>
      <c r="H210" s="6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1"/>
      <c r="F211" s="61"/>
      <c r="G211" s="61"/>
      <c r="H211" s="6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1"/>
      <c r="F212" s="61"/>
      <c r="G212" s="61"/>
      <c r="H212" s="6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1"/>
      <c r="F213" s="61"/>
      <c r="G213" s="61"/>
      <c r="H213" s="6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1"/>
      <c r="F214" s="61"/>
      <c r="G214" s="61"/>
      <c r="H214" s="6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1"/>
      <c r="F215" s="61"/>
      <c r="G215" s="61"/>
      <c r="H215" s="6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1"/>
      <c r="F216" s="61"/>
      <c r="G216" s="61"/>
      <c r="H216" s="6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1"/>
      <c r="F217" s="61"/>
      <c r="G217" s="61"/>
      <c r="H217" s="6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1"/>
      <c r="F218" s="61"/>
      <c r="G218" s="61"/>
      <c r="H218" s="6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1"/>
      <c r="F219" s="61"/>
      <c r="G219" s="61"/>
      <c r="H219" s="6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1"/>
      <c r="F220" s="61"/>
      <c r="G220" s="61"/>
      <c r="H220" s="6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1"/>
      <c r="F221" s="61"/>
      <c r="G221" s="61"/>
      <c r="H221" s="6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1"/>
      <c r="F222" s="61"/>
      <c r="G222" s="61"/>
      <c r="H222" s="6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1"/>
      <c r="F223" s="61"/>
      <c r="G223" s="61"/>
      <c r="H223" s="6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1"/>
      <c r="F224" s="61"/>
      <c r="G224" s="61"/>
      <c r="H224" s="6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1"/>
      <c r="F225" s="61"/>
      <c r="G225" s="61"/>
      <c r="H225" s="6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1"/>
      <c r="F226" s="61"/>
      <c r="G226" s="61"/>
      <c r="H226" s="6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1"/>
      <c r="F227" s="61"/>
      <c r="G227" s="61"/>
      <c r="H227" s="6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1"/>
      <c r="F228" s="61"/>
      <c r="G228" s="61"/>
      <c r="H228" s="6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1"/>
      <c r="F229" s="61"/>
      <c r="G229" s="61"/>
      <c r="H229" s="6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1"/>
      <c r="F230" s="61"/>
      <c r="G230" s="61"/>
      <c r="H230" s="6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1"/>
      <c r="F231" s="61"/>
      <c r="G231" s="61"/>
      <c r="H231" s="6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1"/>
      <c r="F232" s="61"/>
      <c r="G232" s="61"/>
      <c r="H232" s="6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1"/>
      <c r="F233" s="61"/>
      <c r="G233" s="61"/>
      <c r="H233" s="6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1"/>
      <c r="F234" s="61"/>
      <c r="G234" s="61"/>
      <c r="H234" s="6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1"/>
      <c r="F235" s="61"/>
      <c r="G235" s="61"/>
      <c r="H235" s="6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1"/>
      <c r="F236" s="61"/>
      <c r="G236" s="61"/>
      <c r="H236" s="6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1"/>
      <c r="F237" s="61"/>
      <c r="G237" s="61"/>
      <c r="H237" s="6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1"/>
      <c r="F238" s="61"/>
      <c r="G238" s="61"/>
      <c r="H238" s="6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1"/>
      <c r="F239" s="61"/>
      <c r="G239" s="61"/>
      <c r="H239" s="6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1"/>
      <c r="F240" s="61"/>
      <c r="G240" s="61"/>
      <c r="H240" s="6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1"/>
      <c r="F241" s="61"/>
      <c r="G241" s="61"/>
      <c r="H241" s="6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1"/>
      <c r="F242" s="61"/>
      <c r="G242" s="61"/>
      <c r="H242" s="6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1"/>
      <c r="F243" s="61"/>
      <c r="G243" s="61"/>
      <c r="H243" s="6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1"/>
      <c r="F244" s="61"/>
      <c r="G244" s="61"/>
      <c r="H244" s="6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1"/>
      <c r="F245" s="61"/>
      <c r="G245" s="61"/>
      <c r="H245" s="6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1"/>
      <c r="F246" s="61"/>
      <c r="G246" s="61"/>
      <c r="H246" s="6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1"/>
      <c r="F247" s="61"/>
      <c r="G247" s="61"/>
      <c r="H247" s="6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1"/>
      <c r="F248" s="61"/>
      <c r="G248" s="61"/>
      <c r="H248" s="6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1"/>
      <c r="F249" s="61"/>
      <c r="G249" s="61"/>
      <c r="H249" s="6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1"/>
      <c r="F250" s="61"/>
      <c r="G250" s="61"/>
      <c r="H250" s="6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1"/>
      <c r="F251" s="61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1"/>
      <c r="F252" s="61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1"/>
      <c r="F253" s="61"/>
      <c r="G253" s="61"/>
      <c r="H253" s="6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1"/>
      <c r="F254" s="61"/>
      <c r="G254" s="61"/>
      <c r="H254" s="6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1"/>
      <c r="F255" s="61"/>
      <c r="G255" s="61"/>
      <c r="H255" s="6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1"/>
      <c r="F256" s="61"/>
      <c r="G256" s="61"/>
      <c r="H256" s="6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7:H58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81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8.635093333333332</v>
      </c>
      <c r="K5" s="14">
        <f>((Q18+Q21)/2)+(Q23+Q24+Q25)</f>
        <v>0.10750000000000001</v>
      </c>
      <c r="L5" s="15" t="s">
        <v>16</v>
      </c>
      <c r="M5" s="16">
        <f>((T13)+(T14)+(T15))/3</f>
        <v>8.7449333333333339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0.48799200726399994</v>
      </c>
      <c r="K6" s="23">
        <f t="shared" ref="K6:K20" si="6">+I6*$K$5</f>
        <v>3.6678311427078758</v>
      </c>
      <c r="L6" s="23">
        <f t="shared" ref="L6:L20" si="7">+K6+J6</f>
        <v>4.1558231499718756</v>
      </c>
      <c r="M6" s="24">
        <f t="shared" ref="M6:M7" si="8">+$H6*$M$5</f>
        <v>0.4941993567400001</v>
      </c>
      <c r="N6" s="25">
        <f t="shared" ref="N6:N20" si="9">M6+L6</f>
        <v>4.6500225067118759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1.3876163231999998</v>
      </c>
      <c r="K7" s="23">
        <f t="shared" si="6"/>
        <v>9.7698028433625002</v>
      </c>
      <c r="L7" s="23">
        <f t="shared" si="7"/>
        <v>11.1574191665625</v>
      </c>
      <c r="M7" s="24">
        <f t="shared" si="8"/>
        <v>1.4052670620000001</v>
      </c>
      <c r="N7" s="30">
        <f t="shared" si="9"/>
        <v>12.5626862285625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1.8501550976000001</v>
      </c>
      <c r="K8" s="23">
        <f t="shared" si="6"/>
        <v>13.026403791150003</v>
      </c>
      <c r="L8" s="23">
        <f t="shared" si="7"/>
        <v>14.876558888750003</v>
      </c>
      <c r="M8" s="24">
        <f t="shared" ref="M8:M20" si="12">+H8*$M$5</f>
        <v>1.8736894160000004</v>
      </c>
      <c r="N8" s="30">
        <f t="shared" si="9"/>
        <v>16.750248304750002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2.3589347967999994</v>
      </c>
      <c r="K9" s="23">
        <f t="shared" si="6"/>
        <v>16.387600888200001</v>
      </c>
      <c r="L9" s="23">
        <f t="shared" si="7"/>
        <v>18.746535685000001</v>
      </c>
      <c r="M9" s="24">
        <f t="shared" si="12"/>
        <v>2.388940888</v>
      </c>
      <c r="N9" s="30">
        <f t="shared" si="9"/>
        <v>21.135476573000002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3.1452895711999989</v>
      </c>
      <c r="K10" s="23">
        <f t="shared" si="6"/>
        <v>22.587014335987501</v>
      </c>
      <c r="L10" s="23">
        <f t="shared" si="7"/>
        <v>25.7323039071875</v>
      </c>
      <c r="M10" s="24">
        <f t="shared" si="12"/>
        <v>3.1852982419999996</v>
      </c>
      <c r="N10" s="30">
        <f t="shared" si="9"/>
        <v>28.917602149187498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3.7927920448000001</v>
      </c>
      <c r="K11" s="23">
        <f t="shared" si="6"/>
        <v>26.261999880825005</v>
      </c>
      <c r="L11" s="23">
        <f t="shared" si="7"/>
        <v>30.054791925625004</v>
      </c>
      <c r="M11" s="24">
        <f t="shared" si="12"/>
        <v>3.8410370680000008</v>
      </c>
      <c r="N11" s="30">
        <f t="shared" si="9"/>
        <v>33.895828993625003</v>
      </c>
      <c r="O11" s="26"/>
      <c r="P11" s="27"/>
      <c r="Q11" s="83" t="s">
        <v>82</v>
      </c>
      <c r="R11" s="84"/>
      <c r="S11" s="84"/>
      <c r="T11" s="84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4.252548592128</v>
      </c>
      <c r="K12" s="23">
        <f t="shared" si="6"/>
        <v>29.379686692347004</v>
      </c>
      <c r="L12" s="23">
        <f t="shared" si="7"/>
        <v>33.632235284475001</v>
      </c>
      <c r="M12" s="24">
        <f t="shared" si="12"/>
        <v>4.3066418044800008</v>
      </c>
      <c r="N12" s="30">
        <f t="shared" si="9"/>
        <v>37.938877088955003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5.0185003679999989</v>
      </c>
      <c r="K13" s="23">
        <f t="shared" si="6"/>
        <v>34.560396474187506</v>
      </c>
      <c r="L13" s="23">
        <f t="shared" si="7"/>
        <v>39.578896842187504</v>
      </c>
      <c r="M13" s="24">
        <f t="shared" si="12"/>
        <v>5.0823366300000004</v>
      </c>
      <c r="N13" s="30">
        <f t="shared" si="9"/>
        <v>44.661233472187504</v>
      </c>
      <c r="O13" s="26"/>
      <c r="P13" s="31" t="s">
        <v>30</v>
      </c>
      <c r="Q13" s="33">
        <v>2.52E-2</v>
      </c>
      <c r="R13" s="34">
        <v>5.1058000000000003</v>
      </c>
      <c r="S13" s="35">
        <v>2.915</v>
      </c>
      <c r="T13" s="34">
        <v>8.8107000000000006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6.2442086911999999</v>
      </c>
      <c r="K14" s="23">
        <f t="shared" si="6"/>
        <v>42.858793067550003</v>
      </c>
      <c r="L14" s="23">
        <f t="shared" si="7"/>
        <v>49.103001758750004</v>
      </c>
      <c r="M14" s="24">
        <f t="shared" si="12"/>
        <v>6.3236361920000013</v>
      </c>
      <c r="N14" s="30">
        <f t="shared" si="9"/>
        <v>55.426637950750006</v>
      </c>
      <c r="O14" s="26"/>
      <c r="P14" s="31" t="s">
        <v>32</v>
      </c>
      <c r="Q14" s="33">
        <v>2.6939999999999999E-2</v>
      </c>
      <c r="R14" s="34">
        <v>5.3013000000000003</v>
      </c>
      <c r="S14" s="35">
        <v>3.1154999999999999</v>
      </c>
      <c r="T14" s="34">
        <v>8.5495000000000001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6.3857447790079993</v>
      </c>
      <c r="K15" s="23">
        <f t="shared" si="6"/>
        <v>43.842049120842013</v>
      </c>
      <c r="L15" s="23">
        <f t="shared" si="7"/>
        <v>50.227793899850013</v>
      </c>
      <c r="M15" s="24">
        <f t="shared" si="12"/>
        <v>6.4669726452800003</v>
      </c>
      <c r="N15" s="30">
        <f t="shared" si="9"/>
        <v>56.694766545130015</v>
      </c>
      <c r="O15" s="26"/>
      <c r="P15" s="31" t="s">
        <v>34</v>
      </c>
      <c r="Q15" s="33">
        <v>3.0339999999999999E-2</v>
      </c>
      <c r="R15" s="34">
        <v>5.8769</v>
      </c>
      <c r="S15" s="35">
        <v>3.5083000000000002</v>
      </c>
      <c r="T15" s="34">
        <v>8.8745999999999992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6.6808421855999995</v>
      </c>
      <c r="K16" s="23">
        <f t="shared" si="6"/>
        <v>45.879969015337508</v>
      </c>
      <c r="L16" s="23">
        <f t="shared" si="7"/>
        <v>52.560811200937508</v>
      </c>
      <c r="M16" s="24">
        <f t="shared" si="12"/>
        <v>6.7658237460000006</v>
      </c>
      <c r="N16" s="30">
        <f t="shared" si="9"/>
        <v>59.32663494693751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7.1794540623999987</v>
      </c>
      <c r="K17" s="23">
        <f t="shared" si="6"/>
        <v>49.306580537756254</v>
      </c>
      <c r="L17" s="23">
        <f t="shared" si="7"/>
        <v>56.486034600156252</v>
      </c>
      <c r="M17" s="24">
        <f t="shared" si="12"/>
        <v>7.2707780590000004</v>
      </c>
      <c r="N17" s="30">
        <f t="shared" si="9"/>
        <v>63.756812659156253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7.6780659391999997</v>
      </c>
      <c r="K18" s="23">
        <f t="shared" si="6"/>
        <v>52.733192060175014</v>
      </c>
      <c r="L18" s="23">
        <f t="shared" si="7"/>
        <v>60.41125799937501</v>
      </c>
      <c r="M18" s="24">
        <f t="shared" si="12"/>
        <v>7.775732372000002</v>
      </c>
      <c r="N18" s="30">
        <f t="shared" si="9"/>
        <v>68.186990371375018</v>
      </c>
      <c r="O18" s="26"/>
      <c r="P18" s="31" t="s">
        <v>38</v>
      </c>
      <c r="Q18" s="36">
        <v>9.2999999999999999E-2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8.7895462255039991</v>
      </c>
      <c r="K19" s="23">
        <f t="shared" si="6"/>
        <v>60.552172219342886</v>
      </c>
      <c r="L19" s="23">
        <f t="shared" si="7"/>
        <v>69.34171844484689</v>
      </c>
      <c r="M19" s="24">
        <f t="shared" si="12"/>
        <v>8.901350895140002</v>
      </c>
      <c r="N19" s="25">
        <f t="shared" si="9"/>
        <v>78.243069339986889</v>
      </c>
      <c r="O19" s="26"/>
      <c r="P19" s="31"/>
      <c r="Q19" s="37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9.528221036799998</v>
      </c>
      <c r="K20" s="23">
        <f t="shared" si="6"/>
        <v>65.759595851325003</v>
      </c>
      <c r="L20" s="23">
        <f t="shared" si="7"/>
        <v>75.287816888125008</v>
      </c>
      <c r="M20" s="24">
        <f t="shared" si="12"/>
        <v>9.6494217879999997</v>
      </c>
      <c r="N20" s="30">
        <f t="shared" si="9"/>
        <v>84.937238676125006</v>
      </c>
      <c r="O20" s="26"/>
      <c r="P20" s="31"/>
      <c r="Q20" s="37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0.11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4" si="25">B22/1000*0.75</f>
        <v>6.225E-2</v>
      </c>
      <c r="E22" s="21">
        <f t="shared" ref="E22:E44" si="26">D22*8760/12</f>
        <v>45.442499999999995</v>
      </c>
      <c r="F22" s="20">
        <f t="shared" ref="F22:F44" si="27">C22/1000*0.0714*0.75</f>
        <v>2.1420000000000002E-2</v>
      </c>
      <c r="G22" s="21">
        <f t="shared" ref="G22:G44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4" si="30">+$H22*$J$5</f>
        <v>0.72249825919999988</v>
      </c>
      <c r="K22" s="23">
        <f t="shared" ref="K22:K44" si="31">+I22*$K$5</f>
        <v>5.3034533470500005</v>
      </c>
      <c r="L22" s="23">
        <f t="shared" ref="L22:L44" si="32">+K22+J22</f>
        <v>6.0259516062500005</v>
      </c>
      <c r="M22" s="24">
        <f t="shared" ref="M22:M44" si="33">+H22*$M$5</f>
        <v>0.73168857200000004</v>
      </c>
      <c r="N22" s="30">
        <f t="shared" ref="N22:N44" si="34">M22+L22</f>
        <v>6.7576401782500009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1.1101060111999999</v>
      </c>
      <c r="K23" s="23">
        <f t="shared" si="31"/>
        <v>8.0369062202062516</v>
      </c>
      <c r="L23" s="23">
        <f t="shared" si="32"/>
        <v>9.1470122314062507</v>
      </c>
      <c r="M23" s="24">
        <f t="shared" si="33"/>
        <v>1.1242267669999999</v>
      </c>
      <c r="N23" s="30">
        <f t="shared" si="34"/>
        <v>10.27123899840625</v>
      </c>
      <c r="O23" s="26"/>
      <c r="P23" s="31" t="s">
        <v>45</v>
      </c>
      <c r="Q23" s="38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2.2202120223999997</v>
      </c>
      <c r="K24" s="23">
        <f t="shared" si="31"/>
        <v>16.073812440412503</v>
      </c>
      <c r="L24" s="23">
        <f t="shared" si="32"/>
        <v>18.294024462812501</v>
      </c>
      <c r="M24" s="24">
        <f t="shared" si="33"/>
        <v>2.2484535339999998</v>
      </c>
      <c r="N24" s="30">
        <f t="shared" si="34"/>
        <v>20.542477996812501</v>
      </c>
      <c r="O24" s="26"/>
      <c r="P24" s="31" t="s">
        <v>47</v>
      </c>
      <c r="Q24" s="38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2.7752326463999997</v>
      </c>
      <c r="K25" s="23">
        <f t="shared" si="31"/>
        <v>19.539605686725</v>
      </c>
      <c r="L25" s="23">
        <f t="shared" si="32"/>
        <v>22.314838333125</v>
      </c>
      <c r="M25" s="24">
        <f t="shared" si="33"/>
        <v>2.8105341240000001</v>
      </c>
      <c r="N25" s="30">
        <f t="shared" si="34"/>
        <v>25.125372457125</v>
      </c>
      <c r="O25" s="26"/>
      <c r="P25" s="31" t="s">
        <v>49</v>
      </c>
      <c r="Q25" s="38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3.7003101952000002</v>
      </c>
      <c r="K26" s="23">
        <f t="shared" si="31"/>
        <v>26.052807582300005</v>
      </c>
      <c r="L26" s="23">
        <f t="shared" si="32"/>
        <v>29.753117777500005</v>
      </c>
      <c r="M26" s="24">
        <f t="shared" si="33"/>
        <v>3.7473788320000008</v>
      </c>
      <c r="N26" s="30">
        <f t="shared" si="34"/>
        <v>33.500496609500004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600</v>
      </c>
      <c r="C27" s="19">
        <v>3400</v>
      </c>
      <c r="D27" s="20">
        <f t="shared" si="25"/>
        <v>0.44999999999999996</v>
      </c>
      <c r="E27" s="21">
        <f t="shared" si="26"/>
        <v>328.49999999999994</v>
      </c>
      <c r="F27" s="20">
        <f t="shared" si="27"/>
        <v>0.18207000000000001</v>
      </c>
      <c r="G27" s="21">
        <f t="shared" si="28"/>
        <v>33.081572790000003</v>
      </c>
      <c r="H27" s="20">
        <f t="shared" ref="H27:I27" si="39">F27+D27</f>
        <v>0.63206999999999991</v>
      </c>
      <c r="I27" s="22">
        <f t="shared" si="39"/>
        <v>361.58157278999994</v>
      </c>
      <c r="J27" s="23">
        <f t="shared" si="30"/>
        <v>5.4579834431999981</v>
      </c>
      <c r="K27" s="23">
        <f t="shared" si="31"/>
        <v>38.870019074924997</v>
      </c>
      <c r="L27" s="23">
        <f t="shared" si="32"/>
        <v>44.328002518124997</v>
      </c>
      <c r="M27" s="24">
        <f t="shared" si="33"/>
        <v>5.5274100119999998</v>
      </c>
      <c r="N27" s="30">
        <f t="shared" si="34"/>
        <v>49.855412530124994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39">
        <f>ROUND(B27+((B29-B27)/(150-112.5))*(125-112.5),0)</f>
        <v>633</v>
      </c>
      <c r="C28" s="39">
        <f>ROUND(C27+((C29-C27)/(150-112.5))*(125-112.5),2)</f>
        <v>3766.67</v>
      </c>
      <c r="D28" s="20">
        <f t="shared" si="25"/>
        <v>0.47475000000000001</v>
      </c>
      <c r="E28" s="21">
        <f t="shared" si="26"/>
        <v>346.56750000000005</v>
      </c>
      <c r="F28" s="20">
        <f t="shared" si="27"/>
        <v>0.2017051785</v>
      </c>
      <c r="G28" s="21">
        <f t="shared" si="28"/>
        <v>36.649225817914505</v>
      </c>
      <c r="H28" s="20">
        <f t="shared" ref="H28:I28" si="40">F28+D28</f>
        <v>0.67645517850000003</v>
      </c>
      <c r="I28" s="22">
        <f t="shared" si="40"/>
        <v>383.21672581791455</v>
      </c>
      <c r="J28" s="23">
        <f t="shared" si="30"/>
        <v>5.8412536021641595</v>
      </c>
      <c r="K28" s="23">
        <f t="shared" si="31"/>
        <v>41.195798025425816</v>
      </c>
      <c r="L28" s="23">
        <f t="shared" si="32"/>
        <v>47.037051627589975</v>
      </c>
      <c r="M28" s="24">
        <f t="shared" si="33"/>
        <v>5.9155554389706007</v>
      </c>
      <c r="N28" s="25">
        <f t="shared" si="34"/>
        <v>52.952607066560574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19">
        <v>700</v>
      </c>
      <c r="C29" s="19">
        <v>4500</v>
      </c>
      <c r="D29" s="20">
        <f t="shared" si="25"/>
        <v>0.52499999999999991</v>
      </c>
      <c r="E29" s="21">
        <f t="shared" si="26"/>
        <v>383.24999999999994</v>
      </c>
      <c r="F29" s="20">
        <f t="shared" si="27"/>
        <v>0.24097500000000002</v>
      </c>
      <c r="G29" s="21">
        <f t="shared" si="28"/>
        <v>43.784434575000006</v>
      </c>
      <c r="H29" s="20">
        <f t="shared" ref="H29:I29" si="41">F29+D29</f>
        <v>0.76597499999999996</v>
      </c>
      <c r="I29" s="22">
        <f t="shared" si="41"/>
        <v>427.03443457499998</v>
      </c>
      <c r="J29" s="23">
        <f t="shared" si="30"/>
        <v>6.6142656159999982</v>
      </c>
      <c r="K29" s="23">
        <f t="shared" si="31"/>
        <v>45.906201716812504</v>
      </c>
      <c r="L29" s="23">
        <f t="shared" si="32"/>
        <v>52.520467332812501</v>
      </c>
      <c r="M29" s="24">
        <f t="shared" si="33"/>
        <v>6.6984003100000002</v>
      </c>
      <c r="N29" s="30">
        <f t="shared" si="34"/>
        <v>59.218867642812498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766</v>
      </c>
      <c r="C30" s="19">
        <v>4767</v>
      </c>
      <c r="D30" s="20">
        <f t="shared" si="25"/>
        <v>0.57450000000000001</v>
      </c>
      <c r="E30" s="21">
        <f t="shared" si="26"/>
        <v>419.38499999999999</v>
      </c>
      <c r="F30" s="20">
        <f t="shared" si="27"/>
        <v>0.25527285000000005</v>
      </c>
      <c r="G30" s="21">
        <f t="shared" si="28"/>
        <v>46.382311026450004</v>
      </c>
      <c r="H30" s="20">
        <f t="shared" ref="H30:I30" si="42">F30+D30</f>
        <v>0.82977285000000012</v>
      </c>
      <c r="I30" s="22">
        <f t="shared" si="42"/>
        <v>465.76731102644999</v>
      </c>
      <c r="J30" s="23">
        <f t="shared" si="30"/>
        <v>7.1651660052160002</v>
      </c>
      <c r="K30" s="23">
        <f t="shared" si="31"/>
        <v>50.069985935343382</v>
      </c>
      <c r="L30" s="23">
        <f t="shared" si="32"/>
        <v>57.235151940559383</v>
      </c>
      <c r="M30" s="24">
        <f t="shared" si="33"/>
        <v>7.2563082550600013</v>
      </c>
      <c r="N30" s="30">
        <f t="shared" si="34"/>
        <v>64.491460195619382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833</v>
      </c>
      <c r="C31" s="19">
        <v>5033</v>
      </c>
      <c r="D31" s="20">
        <f t="shared" si="25"/>
        <v>0.62474999999999992</v>
      </c>
      <c r="E31" s="21">
        <f t="shared" si="26"/>
        <v>456.06749999999994</v>
      </c>
      <c r="F31" s="20">
        <f t="shared" si="27"/>
        <v>0.26951715000000004</v>
      </c>
      <c r="G31" s="21">
        <f t="shared" si="28"/>
        <v>48.97045760355001</v>
      </c>
      <c r="H31" s="20">
        <f t="shared" ref="H31:I31" si="43">F31+D31</f>
        <v>0.8942671499999999</v>
      </c>
      <c r="I31" s="22">
        <f t="shared" si="43"/>
        <v>505.03795760354996</v>
      </c>
      <c r="J31" s="23">
        <f t="shared" si="30"/>
        <v>7.7220803051839981</v>
      </c>
      <c r="K31" s="23">
        <f t="shared" si="31"/>
        <v>54.29158044238163</v>
      </c>
      <c r="L31" s="23">
        <f t="shared" si="32"/>
        <v>62.013660747565631</v>
      </c>
      <c r="M31" s="24">
        <f t="shared" si="33"/>
        <v>7.8203066089399993</v>
      </c>
      <c r="N31" s="30">
        <f t="shared" si="34"/>
        <v>69.833967356505624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900</v>
      </c>
      <c r="C32" s="19">
        <v>5300</v>
      </c>
      <c r="D32" s="20">
        <f t="shared" si="25"/>
        <v>0.67500000000000004</v>
      </c>
      <c r="E32" s="21">
        <f t="shared" si="26"/>
        <v>492.75</v>
      </c>
      <c r="F32" s="20">
        <f t="shared" si="27"/>
        <v>0.28381500000000004</v>
      </c>
      <c r="G32" s="21">
        <f t="shared" si="28"/>
        <v>51.568334055000015</v>
      </c>
      <c r="H32" s="20">
        <f t="shared" ref="H32:I32" si="44">F32+D32</f>
        <v>0.95881500000000008</v>
      </c>
      <c r="I32" s="22">
        <f t="shared" si="44"/>
        <v>544.31833405500004</v>
      </c>
      <c r="J32" s="23">
        <f t="shared" si="30"/>
        <v>8.2794570144000001</v>
      </c>
      <c r="K32" s="23">
        <f t="shared" si="31"/>
        <v>58.514220910912513</v>
      </c>
      <c r="L32" s="23">
        <f t="shared" si="32"/>
        <v>66.793677925312508</v>
      </c>
      <c r="M32" s="24">
        <f t="shared" si="33"/>
        <v>8.3847732540000006</v>
      </c>
      <c r="N32" s="30">
        <f t="shared" si="34"/>
        <v>75.178451179312503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1100</v>
      </c>
      <c r="C33" s="19">
        <v>6300</v>
      </c>
      <c r="D33" s="20">
        <f t="shared" si="25"/>
        <v>0.82500000000000007</v>
      </c>
      <c r="E33" s="21">
        <f t="shared" si="26"/>
        <v>602.25000000000011</v>
      </c>
      <c r="F33" s="20">
        <f t="shared" si="27"/>
        <v>0.33736500000000003</v>
      </c>
      <c r="G33" s="21">
        <f t="shared" si="28"/>
        <v>61.298208405000011</v>
      </c>
      <c r="H33" s="20">
        <f t="shared" ref="H33:I33" si="45">F33+D33</f>
        <v>1.1623650000000001</v>
      </c>
      <c r="I33" s="22">
        <f t="shared" si="45"/>
        <v>663.54820840500008</v>
      </c>
      <c r="J33" s="23">
        <f t="shared" si="30"/>
        <v>10.0371302624</v>
      </c>
      <c r="K33" s="23">
        <f t="shared" si="31"/>
        <v>71.331432403537519</v>
      </c>
      <c r="L33" s="23">
        <f t="shared" si="32"/>
        <v>81.368562665937517</v>
      </c>
      <c r="M33" s="24">
        <f t="shared" si="33"/>
        <v>10.164804434000002</v>
      </c>
      <c r="N33" s="30">
        <f t="shared" si="34"/>
        <v>91.533367099937522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1750</v>
      </c>
      <c r="C34" s="19">
        <v>6950</v>
      </c>
      <c r="D34" s="20">
        <f t="shared" si="25"/>
        <v>1.3125</v>
      </c>
      <c r="E34" s="21">
        <f t="shared" si="26"/>
        <v>958.125</v>
      </c>
      <c r="F34" s="20">
        <f t="shared" si="27"/>
        <v>0.37217250000000002</v>
      </c>
      <c r="G34" s="21">
        <f t="shared" si="28"/>
        <v>67.622626732499995</v>
      </c>
      <c r="H34" s="20">
        <f t="shared" ref="H34:I34" si="46">F34+D34</f>
        <v>1.6846725</v>
      </c>
      <c r="I34" s="22">
        <f t="shared" si="46"/>
        <v>1025.7476267325001</v>
      </c>
      <c r="J34" s="23">
        <f t="shared" si="30"/>
        <v>14.547304273599998</v>
      </c>
      <c r="K34" s="23">
        <f t="shared" si="31"/>
        <v>110.26786987374376</v>
      </c>
      <c r="L34" s="23">
        <f t="shared" si="32"/>
        <v>124.81517414734375</v>
      </c>
      <c r="M34" s="24">
        <f t="shared" si="33"/>
        <v>14.732348701000001</v>
      </c>
      <c r="N34" s="25">
        <f t="shared" si="34"/>
        <v>139.54752284834376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2075</v>
      </c>
      <c r="C35" s="19">
        <v>7275</v>
      </c>
      <c r="D35" s="20">
        <f t="shared" si="25"/>
        <v>1.5562500000000001</v>
      </c>
      <c r="E35" s="21">
        <f t="shared" si="26"/>
        <v>1136.0625000000002</v>
      </c>
      <c r="F35" s="20">
        <f t="shared" si="27"/>
        <v>0.38957625000000007</v>
      </c>
      <c r="G35" s="21">
        <f t="shared" si="28"/>
        <v>70.784835896250001</v>
      </c>
      <c r="H35" s="20">
        <f t="shared" ref="H35:I35" si="47">F35+D35</f>
        <v>1.9458262500000001</v>
      </c>
      <c r="I35" s="22">
        <f t="shared" si="47"/>
        <v>1206.8473358962501</v>
      </c>
      <c r="J35" s="23">
        <f t="shared" si="30"/>
        <v>16.802391279199998</v>
      </c>
      <c r="K35" s="23">
        <f t="shared" si="31"/>
        <v>129.7360886088469</v>
      </c>
      <c r="L35" s="23">
        <f t="shared" si="32"/>
        <v>146.53847988804691</v>
      </c>
      <c r="M35" s="24">
        <f t="shared" si="33"/>
        <v>17.016120834500001</v>
      </c>
      <c r="N35" s="30">
        <f t="shared" si="34"/>
        <v>163.55460072254692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2400</v>
      </c>
      <c r="C36" s="19">
        <v>7600</v>
      </c>
      <c r="D36" s="20">
        <f t="shared" si="25"/>
        <v>1.7999999999999998</v>
      </c>
      <c r="E36" s="21">
        <f t="shared" si="26"/>
        <v>1313.9999999999998</v>
      </c>
      <c r="F36" s="20">
        <f t="shared" si="27"/>
        <v>0.40698000000000001</v>
      </c>
      <c r="G36" s="21">
        <f t="shared" si="28"/>
        <v>73.947045059999994</v>
      </c>
      <c r="H36" s="20">
        <f t="shared" ref="H36:I36" si="48">F36+D36</f>
        <v>2.2069799999999997</v>
      </c>
      <c r="I36" s="22">
        <f t="shared" si="48"/>
        <v>1387.9470450599997</v>
      </c>
      <c r="J36" s="23">
        <f t="shared" si="30"/>
        <v>19.057478284799995</v>
      </c>
      <c r="K36" s="23">
        <f t="shared" si="31"/>
        <v>149.20430734394998</v>
      </c>
      <c r="L36" s="23">
        <f t="shared" si="32"/>
        <v>168.26178562874998</v>
      </c>
      <c r="M36" s="24">
        <f t="shared" si="33"/>
        <v>19.299892967999998</v>
      </c>
      <c r="N36" s="30">
        <f t="shared" si="34"/>
        <v>187.56167859674997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3000</v>
      </c>
      <c r="C37" s="19">
        <v>12000</v>
      </c>
      <c r="D37" s="20">
        <f t="shared" si="25"/>
        <v>2.25</v>
      </c>
      <c r="E37" s="21">
        <f t="shared" si="26"/>
        <v>1642.5</v>
      </c>
      <c r="F37" s="20">
        <f t="shared" si="27"/>
        <v>0.64260000000000006</v>
      </c>
      <c r="G37" s="21">
        <f t="shared" si="28"/>
        <v>116.75849220000001</v>
      </c>
      <c r="H37" s="20">
        <f t="shared" ref="H37:I37" si="49">F37+D37</f>
        <v>2.8925999999999998</v>
      </c>
      <c r="I37" s="22">
        <f t="shared" si="49"/>
        <v>1759.2584922000001</v>
      </c>
      <c r="J37" s="23">
        <f t="shared" si="30"/>
        <v>24.977870975999995</v>
      </c>
      <c r="K37" s="23">
        <f t="shared" si="31"/>
        <v>189.12028791150004</v>
      </c>
      <c r="L37" s="23">
        <f t="shared" si="32"/>
        <v>214.09815888750003</v>
      </c>
      <c r="M37" s="24">
        <f t="shared" si="33"/>
        <v>25.29559416</v>
      </c>
      <c r="N37" s="30">
        <f t="shared" si="34"/>
        <v>239.39375304750004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3400</v>
      </c>
      <c r="C38" s="19">
        <v>13000</v>
      </c>
      <c r="D38" s="20">
        <f t="shared" si="25"/>
        <v>2.5499999999999998</v>
      </c>
      <c r="E38" s="21">
        <f t="shared" si="26"/>
        <v>1861.5</v>
      </c>
      <c r="F38" s="20">
        <f t="shared" si="27"/>
        <v>0.69615000000000005</v>
      </c>
      <c r="G38" s="21">
        <f t="shared" si="28"/>
        <v>126.48836655000001</v>
      </c>
      <c r="H38" s="20">
        <f t="shared" ref="H38:I38" si="50">F38+D38</f>
        <v>3.2461500000000001</v>
      </c>
      <c r="I38" s="22">
        <f t="shared" si="50"/>
        <v>1987.9883665499999</v>
      </c>
      <c r="J38" s="23">
        <f t="shared" si="30"/>
        <v>28.030808223999998</v>
      </c>
      <c r="K38" s="23">
        <f t="shared" si="31"/>
        <v>213.708749404125</v>
      </c>
      <c r="L38" s="23">
        <f t="shared" si="32"/>
        <v>241.739557628125</v>
      </c>
      <c r="M38" s="24">
        <f t="shared" si="33"/>
        <v>28.387365340000002</v>
      </c>
      <c r="N38" s="30">
        <f t="shared" si="34"/>
        <v>270.12692296812497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4500</v>
      </c>
      <c r="C39" s="19">
        <v>18000</v>
      </c>
      <c r="D39" s="20">
        <f t="shared" si="25"/>
        <v>3.375</v>
      </c>
      <c r="E39" s="21">
        <f t="shared" si="26"/>
        <v>2463.75</v>
      </c>
      <c r="F39" s="20">
        <f t="shared" si="27"/>
        <v>0.96390000000000009</v>
      </c>
      <c r="G39" s="21">
        <f t="shared" si="28"/>
        <v>175.13773830000002</v>
      </c>
      <c r="H39" s="20">
        <f t="shared" ref="H39:I39" si="51">F39+D39</f>
        <v>4.3388999999999998</v>
      </c>
      <c r="I39" s="22">
        <f t="shared" si="51"/>
        <v>2638.8877382999999</v>
      </c>
      <c r="J39" s="23">
        <f t="shared" si="30"/>
        <v>37.466806463999994</v>
      </c>
      <c r="K39" s="23">
        <f t="shared" si="31"/>
        <v>283.68043186725004</v>
      </c>
      <c r="L39" s="23">
        <f t="shared" si="32"/>
        <v>321.14723833125004</v>
      </c>
      <c r="M39" s="24">
        <f t="shared" si="33"/>
        <v>37.943391239999997</v>
      </c>
      <c r="N39" s="30">
        <f t="shared" si="34"/>
        <v>359.09062957125002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5400</v>
      </c>
      <c r="C40" s="19">
        <v>21000</v>
      </c>
      <c r="D40" s="20">
        <f t="shared" si="25"/>
        <v>4.0500000000000007</v>
      </c>
      <c r="E40" s="21">
        <f t="shared" si="26"/>
        <v>2956.5000000000005</v>
      </c>
      <c r="F40" s="20">
        <f t="shared" si="27"/>
        <v>1.1245500000000002</v>
      </c>
      <c r="G40" s="21">
        <f t="shared" si="28"/>
        <v>204.32736135000002</v>
      </c>
      <c r="H40" s="20">
        <f t="shared" ref="H40:I40" si="52">F40+D40</f>
        <v>5.1745500000000009</v>
      </c>
      <c r="I40" s="22">
        <f t="shared" si="52"/>
        <v>3160.8273613500005</v>
      </c>
      <c r="J40" s="23">
        <f t="shared" si="30"/>
        <v>44.682722208000001</v>
      </c>
      <c r="K40" s="23">
        <f t="shared" si="31"/>
        <v>339.78894134512507</v>
      </c>
      <c r="L40" s="23">
        <f t="shared" si="32"/>
        <v>384.47166355312504</v>
      </c>
      <c r="M40" s="24">
        <f t="shared" si="33"/>
        <v>45.25109478000001</v>
      </c>
      <c r="N40" s="30">
        <f t="shared" si="34"/>
        <v>429.72275833312506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6500</v>
      </c>
      <c r="C41" s="19">
        <v>25000</v>
      </c>
      <c r="D41" s="20">
        <f t="shared" si="25"/>
        <v>4.875</v>
      </c>
      <c r="E41" s="21">
        <f t="shared" si="26"/>
        <v>3558.75</v>
      </c>
      <c r="F41" s="20">
        <f t="shared" si="27"/>
        <v>1.3387500000000001</v>
      </c>
      <c r="G41" s="21">
        <f t="shared" si="28"/>
        <v>243.24685875000003</v>
      </c>
      <c r="H41" s="20">
        <f t="shared" ref="H41:I41" si="53">F41+D41</f>
        <v>6.2137500000000001</v>
      </c>
      <c r="I41" s="22">
        <f t="shared" si="53"/>
        <v>3801.9968587500002</v>
      </c>
      <c r="J41" s="23">
        <f t="shared" si="30"/>
        <v>53.65631119999999</v>
      </c>
      <c r="K41" s="23">
        <f t="shared" si="31"/>
        <v>408.71466231562505</v>
      </c>
      <c r="L41" s="23">
        <f t="shared" si="32"/>
        <v>462.37097351562505</v>
      </c>
      <c r="M41" s="24">
        <f t="shared" si="33"/>
        <v>54.338829500000003</v>
      </c>
      <c r="N41" s="30">
        <f t="shared" si="34"/>
        <v>516.70980301562508</v>
      </c>
      <c r="O41" s="40"/>
      <c r="P41" s="41"/>
      <c r="Q41" s="41"/>
      <c r="R41" s="41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7700</v>
      </c>
      <c r="C42" s="19">
        <v>29000</v>
      </c>
      <c r="D42" s="20">
        <f t="shared" si="25"/>
        <v>5.7750000000000004</v>
      </c>
      <c r="E42" s="21">
        <f t="shared" si="26"/>
        <v>4215.75</v>
      </c>
      <c r="F42" s="20">
        <f t="shared" si="27"/>
        <v>1.5529500000000001</v>
      </c>
      <c r="G42" s="21">
        <f t="shared" si="28"/>
        <v>282.16635615000007</v>
      </c>
      <c r="H42" s="20">
        <f t="shared" ref="H42:I42" si="54">F42+D42</f>
        <v>7.3279500000000004</v>
      </c>
      <c r="I42" s="22">
        <f t="shared" si="54"/>
        <v>4497.91635615</v>
      </c>
      <c r="J42" s="23">
        <f t="shared" si="30"/>
        <v>63.277532191999995</v>
      </c>
      <c r="K42" s="23">
        <f t="shared" si="31"/>
        <v>483.52600828612503</v>
      </c>
      <c r="L42" s="23">
        <f t="shared" si="32"/>
        <v>546.803540478125</v>
      </c>
      <c r="M42" s="24">
        <f t="shared" si="33"/>
        <v>64.08243422000001</v>
      </c>
      <c r="N42" s="30">
        <f t="shared" si="34"/>
        <v>610.88597469812498</v>
      </c>
      <c r="O42" s="40"/>
      <c r="P42" s="41"/>
      <c r="Q42" s="41"/>
      <c r="R42" s="41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9500</v>
      </c>
      <c r="C43" s="19">
        <v>35000</v>
      </c>
      <c r="D43" s="20">
        <f t="shared" si="25"/>
        <v>7.125</v>
      </c>
      <c r="E43" s="21">
        <f t="shared" si="26"/>
        <v>5201.25</v>
      </c>
      <c r="F43" s="20">
        <f t="shared" si="27"/>
        <v>1.87425</v>
      </c>
      <c r="G43" s="21">
        <f t="shared" si="28"/>
        <v>340.54560225000006</v>
      </c>
      <c r="H43" s="20">
        <f t="shared" ref="H43:I43" si="55">F43+D43</f>
        <v>8.99925</v>
      </c>
      <c r="I43" s="22">
        <f t="shared" si="55"/>
        <v>5541.7956022500002</v>
      </c>
      <c r="J43" s="23">
        <f t="shared" si="30"/>
        <v>77.709363679999981</v>
      </c>
      <c r="K43" s="23">
        <f t="shared" si="31"/>
        <v>595.7430272418751</v>
      </c>
      <c r="L43" s="23">
        <f t="shared" si="32"/>
        <v>673.45239092187512</v>
      </c>
      <c r="M43" s="24">
        <f t="shared" si="33"/>
        <v>78.697841300000007</v>
      </c>
      <c r="N43" s="30">
        <f t="shared" si="34"/>
        <v>752.15023222187517</v>
      </c>
      <c r="O43" s="40"/>
      <c r="P43" s="41"/>
      <c r="Q43" s="41"/>
      <c r="R43" s="41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42" t="s">
        <v>68</v>
      </c>
      <c r="B44" s="43">
        <v>11000</v>
      </c>
      <c r="C44" s="44">
        <v>39000</v>
      </c>
      <c r="D44" s="45">
        <f t="shared" si="25"/>
        <v>8.25</v>
      </c>
      <c r="E44" s="46">
        <f t="shared" si="26"/>
        <v>6022.5</v>
      </c>
      <c r="F44" s="45">
        <f t="shared" si="27"/>
        <v>2.0884499999999999</v>
      </c>
      <c r="G44" s="46">
        <f t="shared" si="28"/>
        <v>379.46509965000001</v>
      </c>
      <c r="H44" s="45">
        <f t="shared" ref="H44:I44" si="56">F44+D44</f>
        <v>10.33845</v>
      </c>
      <c r="I44" s="47">
        <f t="shared" si="56"/>
        <v>6401.9650996500004</v>
      </c>
      <c r="J44" s="48">
        <f t="shared" si="30"/>
        <v>89.273480671999991</v>
      </c>
      <c r="K44" s="48">
        <f t="shared" si="31"/>
        <v>688.21124821237515</v>
      </c>
      <c r="L44" s="48">
        <f t="shared" si="32"/>
        <v>777.48472888437516</v>
      </c>
      <c r="M44" s="49">
        <f t="shared" si="33"/>
        <v>90.409056020000008</v>
      </c>
      <c r="N44" s="50">
        <f t="shared" si="34"/>
        <v>867.89378490437514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5"/>
      <c r="B45" s="4"/>
      <c r="C45" s="4"/>
      <c r="D45" s="4"/>
      <c r="E45" s="4"/>
      <c r="F45" s="4"/>
      <c r="G45" s="4"/>
      <c r="H45" s="51"/>
      <c r="I45" s="4"/>
      <c r="J45" s="52"/>
      <c r="K45" s="52"/>
      <c r="L45" s="52"/>
      <c r="M45" s="52"/>
      <c r="N45" s="5"/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6"/>
      <c r="M46" s="4"/>
      <c r="N46" s="5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 t="s">
        <v>70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6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 t="s">
        <v>16</v>
      </c>
      <c r="F48" s="4"/>
      <c r="G48" s="4"/>
      <c r="H48" s="4"/>
      <c r="I48" s="4"/>
      <c r="J48" s="4"/>
      <c r="K48" s="4"/>
      <c r="L48" s="6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4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75</v>
      </c>
      <c r="B53" s="4"/>
      <c r="C53" s="5"/>
      <c r="D53" s="51"/>
      <c r="E53" s="51"/>
      <c r="F53" s="51"/>
      <c r="G53" s="51"/>
      <c r="H53" s="5"/>
      <c r="I53" s="5"/>
      <c r="J53" s="5"/>
      <c r="K53" s="5"/>
      <c r="L53" s="5"/>
      <c r="M53" s="5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76</v>
      </c>
      <c r="B54" s="4"/>
      <c r="C54" s="5"/>
      <c r="D54" s="51"/>
      <c r="E54" s="51"/>
      <c r="F54" s="51"/>
      <c r="G54" s="5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4"/>
      <c r="D55" s="51"/>
      <c r="E55" s="51"/>
      <c r="F55" s="51"/>
      <c r="G55" s="51"/>
      <c r="H55" s="4"/>
      <c r="I55" s="4"/>
      <c r="J55" s="4"/>
      <c r="K55" s="4"/>
      <c r="L55" s="6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6"/>
      <c r="M56" s="5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79</v>
      </c>
      <c r="B58" s="4"/>
      <c r="C58" s="5"/>
      <c r="D58" s="51"/>
      <c r="E58" s="51"/>
      <c r="F58" s="51"/>
      <c r="G58" s="5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 t="s">
        <v>80</v>
      </c>
      <c r="B59" s="4"/>
      <c r="C59" s="5"/>
      <c r="D59" s="51"/>
      <c r="E59" s="51"/>
      <c r="F59" s="51"/>
      <c r="G59" s="5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4"/>
      <c r="C60" s="5"/>
      <c r="D60" s="51"/>
      <c r="E60" s="51"/>
      <c r="F60" s="51"/>
      <c r="G60" s="5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4"/>
      <c r="C61" s="5"/>
      <c r="D61" s="51"/>
      <c r="E61" s="51"/>
      <c r="F61" s="51"/>
      <c r="G61" s="5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1"/>
      <c r="E62" s="51"/>
      <c r="F62" s="51"/>
      <c r="G62" s="5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1"/>
      <c r="E63" s="51"/>
      <c r="F63" s="51"/>
      <c r="G63" s="5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5"/>
      <c r="C64" s="5"/>
      <c r="D64" s="51"/>
      <c r="E64" s="51"/>
      <c r="F64" s="51"/>
      <c r="G64" s="5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5"/>
      <c r="C65" s="5"/>
      <c r="D65" s="51"/>
      <c r="E65" s="51"/>
      <c r="F65" s="51"/>
      <c r="G65" s="5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1"/>
      <c r="E66" s="51"/>
      <c r="F66" s="51"/>
      <c r="G66" s="5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1"/>
      <c r="E67" s="51"/>
      <c r="F67" s="51"/>
      <c r="G67" s="5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1"/>
      <c r="E68" s="51"/>
      <c r="F68" s="51"/>
      <c r="G68" s="5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1"/>
      <c r="E69" s="51"/>
      <c r="F69" s="51"/>
      <c r="G69" s="5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1"/>
      <c r="E70" s="51"/>
      <c r="F70" s="51"/>
      <c r="G70" s="5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1"/>
      <c r="E71" s="51"/>
      <c r="F71" s="51"/>
      <c r="G71" s="5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1"/>
      <c r="E72" s="51"/>
      <c r="F72" s="51"/>
      <c r="G72" s="5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"/>
      <c r="F73" s="51"/>
      <c r="G73" s="5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"/>
      <c r="F74" s="5"/>
      <c r="G74" s="5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"/>
      <c r="G75" s="5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6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6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83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8.6354500000000005</v>
      </c>
      <c r="K5" s="14">
        <f>((Q18+Q21)/2)+(Q23+Q24+Q25)</f>
        <v>0.10750000000000001</v>
      </c>
      <c r="L5" s="15" t="s">
        <v>16</v>
      </c>
      <c r="M5" s="16">
        <f>((T13)+(T14)+(T15))/3</f>
        <v>9.5987333333333336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0.48801216344250009</v>
      </c>
      <c r="K6" s="23">
        <f t="shared" ref="K6:K20" si="6">+I6*$K$5</f>
        <v>3.6678311427078758</v>
      </c>
      <c r="L6" s="23">
        <f t="shared" ref="L6:L20" si="7">+K6+J6</f>
        <v>4.1558433061503761</v>
      </c>
      <c r="M6" s="24">
        <f t="shared" ref="M6:M7" si="8">+$H6*$M$5</f>
        <v>0.54244985731000006</v>
      </c>
      <c r="N6" s="25">
        <f t="shared" ref="N6:N20" si="9">M6+L6</f>
        <v>4.6982931634603764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1.3876736377500001</v>
      </c>
      <c r="K7" s="23">
        <f t="shared" si="6"/>
        <v>9.7698028433625002</v>
      </c>
      <c r="L7" s="23">
        <f t="shared" si="7"/>
        <v>11.1574764811125</v>
      </c>
      <c r="M7" s="24">
        <f t="shared" si="8"/>
        <v>1.5424684530000001</v>
      </c>
      <c r="N7" s="30">
        <f t="shared" si="9"/>
        <v>12.6999449341125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1.8502315170000003</v>
      </c>
      <c r="K8" s="23">
        <f t="shared" si="6"/>
        <v>13.026403791150003</v>
      </c>
      <c r="L8" s="23">
        <f t="shared" si="7"/>
        <v>14.876635308150004</v>
      </c>
      <c r="M8" s="24">
        <f t="shared" ref="M8:M20" si="12">+H8*$M$5</f>
        <v>2.0566246040000005</v>
      </c>
      <c r="N8" s="30">
        <f t="shared" si="9"/>
        <v>16.933259912150003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2.359032231</v>
      </c>
      <c r="K9" s="23">
        <f t="shared" si="6"/>
        <v>16.387600888200001</v>
      </c>
      <c r="L9" s="23">
        <f t="shared" si="7"/>
        <v>18.746633119200002</v>
      </c>
      <c r="M9" s="24">
        <f t="shared" si="12"/>
        <v>2.6221819719999999</v>
      </c>
      <c r="N9" s="30">
        <f t="shared" si="9"/>
        <v>21.368815091200002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3.1454194852499997</v>
      </c>
      <c r="K10" s="23">
        <f t="shared" si="6"/>
        <v>22.587014335987501</v>
      </c>
      <c r="L10" s="23">
        <f t="shared" si="7"/>
        <v>25.7324338212375</v>
      </c>
      <c r="M10" s="24">
        <f t="shared" si="12"/>
        <v>3.4962906229999993</v>
      </c>
      <c r="N10" s="30">
        <f t="shared" si="9"/>
        <v>29.2287244442375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3.7929487035000009</v>
      </c>
      <c r="K11" s="23">
        <f t="shared" si="6"/>
        <v>26.261999880825005</v>
      </c>
      <c r="L11" s="23">
        <f t="shared" si="7"/>
        <v>30.054948584325007</v>
      </c>
      <c r="M11" s="24">
        <f t="shared" si="12"/>
        <v>4.2160516420000009</v>
      </c>
      <c r="N11" s="30">
        <f t="shared" si="9"/>
        <v>34.271000226325008</v>
      </c>
      <c r="O11" s="26"/>
      <c r="P11" s="27"/>
      <c r="Q11" s="83" t="s">
        <v>84</v>
      </c>
      <c r="R11" s="84"/>
      <c r="S11" s="84"/>
      <c r="T11" s="84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4.252724240760001</v>
      </c>
      <c r="K12" s="23">
        <f t="shared" si="6"/>
        <v>29.379686692347004</v>
      </c>
      <c r="L12" s="23">
        <f t="shared" si="7"/>
        <v>33.632410933107003</v>
      </c>
      <c r="M12" s="24">
        <f t="shared" si="12"/>
        <v>4.7271150811200009</v>
      </c>
      <c r="N12" s="30">
        <f t="shared" si="9"/>
        <v>38.359526014227001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5.0187076537499999</v>
      </c>
      <c r="K13" s="23">
        <f t="shared" si="6"/>
        <v>34.560396474187506</v>
      </c>
      <c r="L13" s="23">
        <f t="shared" si="7"/>
        <v>39.579104127937505</v>
      </c>
      <c r="M13" s="24">
        <f t="shared" si="12"/>
        <v>5.5785438450000004</v>
      </c>
      <c r="N13" s="30">
        <f t="shared" si="9"/>
        <v>45.157647972937504</v>
      </c>
      <c r="O13" s="26"/>
      <c r="P13" s="31" t="s">
        <v>30</v>
      </c>
      <c r="Q13" s="33">
        <v>2.5530000000000001E-2</v>
      </c>
      <c r="R13" s="34">
        <v>5.1058000000000003</v>
      </c>
      <c r="S13" s="35">
        <v>2.915</v>
      </c>
      <c r="T13" s="34">
        <v>9.5496999999999996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6.2444666040000012</v>
      </c>
      <c r="K14" s="23">
        <f t="shared" si="6"/>
        <v>42.858793067550003</v>
      </c>
      <c r="L14" s="23">
        <f t="shared" si="7"/>
        <v>49.103259671550006</v>
      </c>
      <c r="M14" s="24">
        <f t="shared" si="12"/>
        <v>6.9410360480000008</v>
      </c>
      <c r="N14" s="30">
        <f t="shared" si="9"/>
        <v>56.044295719550007</v>
      </c>
      <c r="O14" s="26"/>
      <c r="P14" s="31" t="s">
        <v>32</v>
      </c>
      <c r="Q14" s="33">
        <v>2.7289999999999998E-2</v>
      </c>
      <c r="R14" s="34">
        <v>5.3013000000000003</v>
      </c>
      <c r="S14" s="35">
        <v>3.1154999999999999</v>
      </c>
      <c r="T14" s="34">
        <v>9.3592999999999993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6.3860085378600004</v>
      </c>
      <c r="K15" s="23">
        <f t="shared" si="6"/>
        <v>43.842049120842013</v>
      </c>
      <c r="L15" s="23">
        <f t="shared" si="7"/>
        <v>50.228057658702014</v>
      </c>
      <c r="M15" s="24">
        <f t="shared" si="12"/>
        <v>7.0983669663200004</v>
      </c>
      <c r="N15" s="30">
        <f t="shared" si="9"/>
        <v>57.326424625022014</v>
      </c>
      <c r="O15" s="26"/>
      <c r="P15" s="31" t="s">
        <v>34</v>
      </c>
      <c r="Q15" s="33">
        <v>3.073E-2</v>
      </c>
      <c r="R15" s="34">
        <v>5.8769</v>
      </c>
      <c r="S15" s="35">
        <v>3.5083000000000002</v>
      </c>
      <c r="T15" s="34">
        <v>9.8872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6.6811181332500009</v>
      </c>
      <c r="K16" s="23">
        <f t="shared" si="6"/>
        <v>45.879969015337508</v>
      </c>
      <c r="L16" s="23">
        <f t="shared" si="7"/>
        <v>52.561087148587511</v>
      </c>
      <c r="M16" s="24">
        <f t="shared" si="12"/>
        <v>7.4263959990000012</v>
      </c>
      <c r="N16" s="30">
        <f t="shared" si="9"/>
        <v>59.987483147587511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7.1797506048750002</v>
      </c>
      <c r="K17" s="23">
        <f t="shared" si="6"/>
        <v>49.306580537756254</v>
      </c>
      <c r="L17" s="23">
        <f t="shared" si="7"/>
        <v>56.486331142631258</v>
      </c>
      <c r="M17" s="24">
        <f t="shared" si="12"/>
        <v>7.9806508584999998</v>
      </c>
      <c r="N17" s="30">
        <f t="shared" si="9"/>
        <v>64.466982001131257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7.6783830765000012</v>
      </c>
      <c r="K18" s="23">
        <f t="shared" si="6"/>
        <v>52.733192060175014</v>
      </c>
      <c r="L18" s="23">
        <f t="shared" si="7"/>
        <v>60.411575136675012</v>
      </c>
      <c r="M18" s="24">
        <f t="shared" si="12"/>
        <v>8.534905718000001</v>
      </c>
      <c r="N18" s="30">
        <f t="shared" si="9"/>
        <v>68.946480854675016</v>
      </c>
      <c r="O18" s="26"/>
      <c r="P18" s="31" t="s">
        <v>38</v>
      </c>
      <c r="Q18" s="36">
        <v>9.2999999999999999E-2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8.789909271742502</v>
      </c>
      <c r="K19" s="23">
        <f t="shared" si="6"/>
        <v>60.552172219342886</v>
      </c>
      <c r="L19" s="23">
        <f t="shared" si="7"/>
        <v>69.342081491085395</v>
      </c>
      <c r="M19" s="24">
        <f t="shared" si="12"/>
        <v>9.770422516910001</v>
      </c>
      <c r="N19" s="25">
        <f t="shared" si="9"/>
        <v>79.112504007995398</v>
      </c>
      <c r="O19" s="26"/>
      <c r="P19" s="31"/>
      <c r="Q19" s="37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9.5286145935000004</v>
      </c>
      <c r="K20" s="23">
        <f t="shared" si="6"/>
        <v>65.759595851325003</v>
      </c>
      <c r="L20" s="23">
        <f t="shared" si="7"/>
        <v>75.288210444824998</v>
      </c>
      <c r="M20" s="24">
        <f t="shared" si="12"/>
        <v>10.591530321999999</v>
      </c>
      <c r="N20" s="30">
        <f t="shared" si="9"/>
        <v>85.879740766824995</v>
      </c>
      <c r="O20" s="26"/>
      <c r="P20" s="31"/>
      <c r="Q20" s="37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0.11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4" si="25">B22/1000*0.75</f>
        <v>6.225E-2</v>
      </c>
      <c r="E22" s="21">
        <f t="shared" ref="E22:E44" si="26">D22*8760/12</f>
        <v>45.442499999999995</v>
      </c>
      <c r="F22" s="20">
        <f t="shared" ref="F22:F44" si="27">C22/1000*0.0714*0.75</f>
        <v>2.1420000000000002E-2</v>
      </c>
      <c r="G22" s="21">
        <f t="shared" ref="G22:G44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4" si="30">+$H22*$J$5</f>
        <v>0.72252810150000002</v>
      </c>
      <c r="K22" s="23">
        <f t="shared" ref="K22:K44" si="31">+I22*$K$5</f>
        <v>5.3034533470500005</v>
      </c>
      <c r="L22" s="23">
        <f t="shared" ref="L22:L44" si="32">+K22+J22</f>
        <v>6.0259814485500005</v>
      </c>
      <c r="M22" s="24">
        <f t="shared" ref="M22:M44" si="33">+H22*$M$5</f>
        <v>0.80312601799999994</v>
      </c>
      <c r="N22" s="30">
        <f t="shared" ref="N22:N44" si="34">M22+L22</f>
        <v>6.8291074665500009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1.110151863375</v>
      </c>
      <c r="K23" s="23">
        <f t="shared" si="31"/>
        <v>8.0369062202062516</v>
      </c>
      <c r="L23" s="23">
        <f t="shared" si="32"/>
        <v>9.1470580835812516</v>
      </c>
      <c r="M23" s="24">
        <f t="shared" si="33"/>
        <v>1.2339891605</v>
      </c>
      <c r="N23" s="30">
        <f t="shared" si="34"/>
        <v>10.381047244081252</v>
      </c>
      <c r="O23" s="26"/>
      <c r="P23" s="31" t="s">
        <v>45</v>
      </c>
      <c r="Q23" s="38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2.2203037267500001</v>
      </c>
      <c r="K24" s="23">
        <f t="shared" si="31"/>
        <v>16.073812440412503</v>
      </c>
      <c r="L24" s="23">
        <f t="shared" si="32"/>
        <v>18.294116167162503</v>
      </c>
      <c r="M24" s="24">
        <f t="shared" si="33"/>
        <v>2.4679783209999999</v>
      </c>
      <c r="N24" s="30">
        <f t="shared" si="34"/>
        <v>20.762094488162504</v>
      </c>
      <c r="O24" s="26"/>
      <c r="P24" s="31" t="s">
        <v>47</v>
      </c>
      <c r="Q24" s="38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2.7753472755000002</v>
      </c>
      <c r="K25" s="23">
        <f t="shared" si="31"/>
        <v>19.539605686725</v>
      </c>
      <c r="L25" s="23">
        <f t="shared" si="32"/>
        <v>22.314952962225</v>
      </c>
      <c r="M25" s="24">
        <f t="shared" si="33"/>
        <v>3.0849369060000003</v>
      </c>
      <c r="N25" s="30">
        <f t="shared" si="34"/>
        <v>25.399889868224999</v>
      </c>
      <c r="O25" s="26"/>
      <c r="P25" s="31" t="s">
        <v>49</v>
      </c>
      <c r="Q25" s="38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3.7004630340000007</v>
      </c>
      <c r="K26" s="23">
        <f t="shared" si="31"/>
        <v>26.052807582300005</v>
      </c>
      <c r="L26" s="23">
        <f t="shared" si="32"/>
        <v>29.753270616300007</v>
      </c>
      <c r="M26" s="24">
        <f t="shared" si="33"/>
        <v>4.1132492080000009</v>
      </c>
      <c r="N26" s="30">
        <f t="shared" si="34"/>
        <v>33.866519824300006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600</v>
      </c>
      <c r="C27" s="19">
        <v>3400</v>
      </c>
      <c r="D27" s="20">
        <f t="shared" si="25"/>
        <v>0.44999999999999996</v>
      </c>
      <c r="E27" s="21">
        <f t="shared" si="26"/>
        <v>328.49999999999994</v>
      </c>
      <c r="F27" s="20">
        <f t="shared" si="27"/>
        <v>0.18207000000000001</v>
      </c>
      <c r="G27" s="21">
        <f t="shared" si="28"/>
        <v>33.081572790000003</v>
      </c>
      <c r="H27" s="20">
        <f t="shared" ref="H27:I27" si="39">F27+D27</f>
        <v>0.63206999999999991</v>
      </c>
      <c r="I27" s="22">
        <f t="shared" si="39"/>
        <v>361.58157278999994</v>
      </c>
      <c r="J27" s="23">
        <f t="shared" si="30"/>
        <v>5.4582088814999992</v>
      </c>
      <c r="K27" s="23">
        <f t="shared" si="31"/>
        <v>38.870019074924997</v>
      </c>
      <c r="L27" s="23">
        <f t="shared" si="32"/>
        <v>44.328227956424996</v>
      </c>
      <c r="M27" s="24">
        <f t="shared" si="33"/>
        <v>6.0670713779999996</v>
      </c>
      <c r="N27" s="30">
        <f t="shared" si="34"/>
        <v>50.395299334424998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39">
        <f>ROUND(B27+((B29-B27)/(150-112.5))*(125-112.5),0)</f>
        <v>633</v>
      </c>
      <c r="C28" s="39">
        <f>ROUND(C27+((C29-C27)/(150-112.5))*(125-112.5),2)</f>
        <v>3766.67</v>
      </c>
      <c r="D28" s="20">
        <f t="shared" si="25"/>
        <v>0.47475000000000001</v>
      </c>
      <c r="E28" s="21">
        <f t="shared" si="26"/>
        <v>346.56750000000005</v>
      </c>
      <c r="F28" s="20">
        <f t="shared" si="27"/>
        <v>0.2017051785</v>
      </c>
      <c r="G28" s="21">
        <f t="shared" si="28"/>
        <v>36.649225817914505</v>
      </c>
      <c r="H28" s="20">
        <f t="shared" ref="H28:I28" si="40">F28+D28</f>
        <v>0.67645517850000003</v>
      </c>
      <c r="I28" s="22">
        <f t="shared" si="40"/>
        <v>383.21672581791455</v>
      </c>
      <c r="J28" s="23">
        <f t="shared" si="30"/>
        <v>5.8414948711778258</v>
      </c>
      <c r="K28" s="23">
        <f t="shared" si="31"/>
        <v>41.195798025425816</v>
      </c>
      <c r="L28" s="23">
        <f t="shared" si="32"/>
        <v>47.037292896603645</v>
      </c>
      <c r="M28" s="24">
        <f t="shared" si="33"/>
        <v>6.4931128703739001</v>
      </c>
      <c r="N28" s="25">
        <f t="shared" si="34"/>
        <v>53.530405766977545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19">
        <v>700</v>
      </c>
      <c r="C29" s="19">
        <v>4500</v>
      </c>
      <c r="D29" s="20">
        <f t="shared" si="25"/>
        <v>0.52499999999999991</v>
      </c>
      <c r="E29" s="21">
        <f t="shared" si="26"/>
        <v>383.24999999999994</v>
      </c>
      <c r="F29" s="20">
        <f t="shared" si="27"/>
        <v>0.24097500000000002</v>
      </c>
      <c r="G29" s="21">
        <f t="shared" si="28"/>
        <v>43.784434575000006</v>
      </c>
      <c r="H29" s="20">
        <f t="shared" ref="H29:I29" si="41">F29+D29</f>
        <v>0.76597499999999996</v>
      </c>
      <c r="I29" s="22">
        <f t="shared" si="41"/>
        <v>427.03443457499998</v>
      </c>
      <c r="J29" s="23">
        <f t="shared" si="30"/>
        <v>6.6145388137500003</v>
      </c>
      <c r="K29" s="23">
        <f t="shared" si="31"/>
        <v>45.906201716812504</v>
      </c>
      <c r="L29" s="23">
        <f t="shared" si="32"/>
        <v>52.520740530562506</v>
      </c>
      <c r="M29" s="24">
        <f t="shared" si="33"/>
        <v>7.3523897649999999</v>
      </c>
      <c r="N29" s="30">
        <f t="shared" si="34"/>
        <v>59.873130295562504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766</v>
      </c>
      <c r="C30" s="19">
        <v>4767</v>
      </c>
      <c r="D30" s="20">
        <f t="shared" si="25"/>
        <v>0.57450000000000001</v>
      </c>
      <c r="E30" s="21">
        <f t="shared" si="26"/>
        <v>419.38499999999999</v>
      </c>
      <c r="F30" s="20">
        <f t="shared" si="27"/>
        <v>0.25527285000000005</v>
      </c>
      <c r="G30" s="21">
        <f t="shared" si="28"/>
        <v>46.382311026450004</v>
      </c>
      <c r="H30" s="20">
        <f t="shared" ref="H30:I30" si="42">F30+D30</f>
        <v>0.82977285000000012</v>
      </c>
      <c r="I30" s="22">
        <f t="shared" si="42"/>
        <v>465.76731102644999</v>
      </c>
      <c r="J30" s="23">
        <f t="shared" si="30"/>
        <v>7.1654619575325018</v>
      </c>
      <c r="K30" s="23">
        <f t="shared" si="31"/>
        <v>50.069985935343382</v>
      </c>
      <c r="L30" s="23">
        <f t="shared" si="32"/>
        <v>57.235447892875882</v>
      </c>
      <c r="M30" s="24">
        <f t="shared" si="33"/>
        <v>7.9647683143900014</v>
      </c>
      <c r="N30" s="30">
        <f t="shared" si="34"/>
        <v>65.200216207265882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833</v>
      </c>
      <c r="C31" s="19">
        <v>5033</v>
      </c>
      <c r="D31" s="20">
        <f t="shared" si="25"/>
        <v>0.62474999999999992</v>
      </c>
      <c r="E31" s="21">
        <f t="shared" si="26"/>
        <v>456.06749999999994</v>
      </c>
      <c r="F31" s="20">
        <f t="shared" si="27"/>
        <v>0.26951715000000004</v>
      </c>
      <c r="G31" s="21">
        <f t="shared" si="28"/>
        <v>48.97045760355001</v>
      </c>
      <c r="H31" s="20">
        <f t="shared" ref="H31:I31" si="43">F31+D31</f>
        <v>0.8942671499999999</v>
      </c>
      <c r="I31" s="22">
        <f t="shared" si="43"/>
        <v>505.03795760354996</v>
      </c>
      <c r="J31" s="23">
        <f t="shared" si="30"/>
        <v>7.7223992604674994</v>
      </c>
      <c r="K31" s="23">
        <f t="shared" si="31"/>
        <v>54.29158044238163</v>
      </c>
      <c r="L31" s="23">
        <f t="shared" si="32"/>
        <v>62.013979702849127</v>
      </c>
      <c r="M31" s="24">
        <f t="shared" si="33"/>
        <v>8.5838319016099991</v>
      </c>
      <c r="N31" s="30">
        <f t="shared" si="34"/>
        <v>70.597811604459125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900</v>
      </c>
      <c r="C32" s="19">
        <v>5300</v>
      </c>
      <c r="D32" s="20">
        <f t="shared" si="25"/>
        <v>0.67500000000000004</v>
      </c>
      <c r="E32" s="21">
        <f t="shared" si="26"/>
        <v>492.75</v>
      </c>
      <c r="F32" s="20">
        <f t="shared" si="27"/>
        <v>0.28381500000000004</v>
      </c>
      <c r="G32" s="21">
        <f t="shared" si="28"/>
        <v>51.568334055000015</v>
      </c>
      <c r="H32" s="20">
        <f t="shared" ref="H32:I32" si="44">F32+D32</f>
        <v>0.95881500000000008</v>
      </c>
      <c r="I32" s="22">
        <f t="shared" si="44"/>
        <v>544.31833405500004</v>
      </c>
      <c r="J32" s="23">
        <f t="shared" si="30"/>
        <v>8.2797989917500008</v>
      </c>
      <c r="K32" s="23">
        <f t="shared" si="31"/>
        <v>58.514220910912513</v>
      </c>
      <c r="L32" s="23">
        <f t="shared" si="32"/>
        <v>66.794019902662512</v>
      </c>
      <c r="M32" s="24">
        <f t="shared" si="33"/>
        <v>9.2034095010000012</v>
      </c>
      <c r="N32" s="30">
        <f t="shared" si="34"/>
        <v>75.997429403662508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1100</v>
      </c>
      <c r="C33" s="19">
        <v>6300</v>
      </c>
      <c r="D33" s="20">
        <f t="shared" si="25"/>
        <v>0.82500000000000007</v>
      </c>
      <c r="E33" s="21">
        <f t="shared" si="26"/>
        <v>602.25000000000011</v>
      </c>
      <c r="F33" s="20">
        <f t="shared" si="27"/>
        <v>0.33736500000000003</v>
      </c>
      <c r="G33" s="21">
        <f t="shared" si="28"/>
        <v>61.298208405000011</v>
      </c>
      <c r="H33" s="20">
        <f t="shared" ref="H33:I33" si="45">F33+D33</f>
        <v>1.1623650000000001</v>
      </c>
      <c r="I33" s="22">
        <f t="shared" si="45"/>
        <v>663.54820840500008</v>
      </c>
      <c r="J33" s="23">
        <f t="shared" si="30"/>
        <v>10.037544839250002</v>
      </c>
      <c r="K33" s="23">
        <f t="shared" si="31"/>
        <v>71.331432403537519</v>
      </c>
      <c r="L33" s="23">
        <f t="shared" si="32"/>
        <v>81.368977242787523</v>
      </c>
      <c r="M33" s="24">
        <f t="shared" si="33"/>
        <v>11.157231671000002</v>
      </c>
      <c r="N33" s="30">
        <f t="shared" si="34"/>
        <v>92.526208913787528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1750</v>
      </c>
      <c r="C34" s="19">
        <v>6950</v>
      </c>
      <c r="D34" s="20">
        <f t="shared" si="25"/>
        <v>1.3125</v>
      </c>
      <c r="E34" s="21">
        <f t="shared" si="26"/>
        <v>958.125</v>
      </c>
      <c r="F34" s="20">
        <f t="shared" si="27"/>
        <v>0.37217250000000002</v>
      </c>
      <c r="G34" s="21">
        <f t="shared" si="28"/>
        <v>67.622626732499995</v>
      </c>
      <c r="H34" s="20">
        <f t="shared" ref="H34:I34" si="46">F34+D34</f>
        <v>1.6846725</v>
      </c>
      <c r="I34" s="22">
        <f t="shared" si="46"/>
        <v>1025.7476267325001</v>
      </c>
      <c r="J34" s="23">
        <f t="shared" si="30"/>
        <v>14.547905140125001</v>
      </c>
      <c r="K34" s="23">
        <f t="shared" si="31"/>
        <v>110.26786987374376</v>
      </c>
      <c r="L34" s="23">
        <f t="shared" si="32"/>
        <v>124.81577501386876</v>
      </c>
      <c r="M34" s="24">
        <f t="shared" si="33"/>
        <v>16.170722081499999</v>
      </c>
      <c r="N34" s="25">
        <f t="shared" si="34"/>
        <v>140.98649709536875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2075</v>
      </c>
      <c r="C35" s="19">
        <v>7275</v>
      </c>
      <c r="D35" s="20">
        <f t="shared" si="25"/>
        <v>1.5562500000000001</v>
      </c>
      <c r="E35" s="21">
        <f t="shared" si="26"/>
        <v>1136.0625000000002</v>
      </c>
      <c r="F35" s="20">
        <f t="shared" si="27"/>
        <v>0.38957625000000007</v>
      </c>
      <c r="G35" s="21">
        <f t="shared" si="28"/>
        <v>70.784835896250001</v>
      </c>
      <c r="H35" s="20">
        <f t="shared" ref="H35:I35" si="47">F35+D35</f>
        <v>1.9458262500000001</v>
      </c>
      <c r="I35" s="22">
        <f t="shared" si="47"/>
        <v>1206.8473358962501</v>
      </c>
      <c r="J35" s="23">
        <f t="shared" si="30"/>
        <v>16.803085290562503</v>
      </c>
      <c r="K35" s="23">
        <f t="shared" si="31"/>
        <v>129.7360886088469</v>
      </c>
      <c r="L35" s="23">
        <f t="shared" si="32"/>
        <v>146.53917389940941</v>
      </c>
      <c r="M35" s="24">
        <f t="shared" si="33"/>
        <v>18.677467286750002</v>
      </c>
      <c r="N35" s="30">
        <f t="shared" si="34"/>
        <v>165.21664118615939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2400</v>
      </c>
      <c r="C36" s="19">
        <v>7600</v>
      </c>
      <c r="D36" s="20">
        <f t="shared" si="25"/>
        <v>1.7999999999999998</v>
      </c>
      <c r="E36" s="21">
        <f t="shared" si="26"/>
        <v>1313.9999999999998</v>
      </c>
      <c r="F36" s="20">
        <f t="shared" si="27"/>
        <v>0.40698000000000001</v>
      </c>
      <c r="G36" s="21">
        <f t="shared" si="28"/>
        <v>73.947045059999994</v>
      </c>
      <c r="H36" s="20">
        <f t="shared" ref="H36:I36" si="48">F36+D36</f>
        <v>2.2069799999999997</v>
      </c>
      <c r="I36" s="22">
        <f t="shared" si="48"/>
        <v>1387.9470450599997</v>
      </c>
      <c r="J36" s="23">
        <f t="shared" si="30"/>
        <v>19.058265441</v>
      </c>
      <c r="K36" s="23">
        <f t="shared" si="31"/>
        <v>149.20430734394998</v>
      </c>
      <c r="L36" s="23">
        <f t="shared" si="32"/>
        <v>168.26257278494998</v>
      </c>
      <c r="M36" s="24">
        <f t="shared" si="33"/>
        <v>21.184212491999997</v>
      </c>
      <c r="N36" s="30">
        <f t="shared" si="34"/>
        <v>189.44678527694998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3000</v>
      </c>
      <c r="C37" s="19">
        <v>12000</v>
      </c>
      <c r="D37" s="20">
        <f t="shared" si="25"/>
        <v>2.25</v>
      </c>
      <c r="E37" s="21">
        <f t="shared" si="26"/>
        <v>1642.5</v>
      </c>
      <c r="F37" s="20">
        <f t="shared" si="27"/>
        <v>0.64260000000000006</v>
      </c>
      <c r="G37" s="21">
        <f t="shared" si="28"/>
        <v>116.75849220000001</v>
      </c>
      <c r="H37" s="20">
        <f t="shared" ref="H37:I37" si="49">F37+D37</f>
        <v>2.8925999999999998</v>
      </c>
      <c r="I37" s="22">
        <f t="shared" si="49"/>
        <v>1759.2584922000001</v>
      </c>
      <c r="J37" s="23">
        <f t="shared" si="30"/>
        <v>24.97890267</v>
      </c>
      <c r="K37" s="23">
        <f t="shared" si="31"/>
        <v>189.12028791150004</v>
      </c>
      <c r="L37" s="23">
        <f t="shared" si="32"/>
        <v>214.09919058150004</v>
      </c>
      <c r="M37" s="24">
        <f t="shared" si="33"/>
        <v>27.765296039999999</v>
      </c>
      <c r="N37" s="30">
        <f t="shared" si="34"/>
        <v>241.86448662150005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3400</v>
      </c>
      <c r="C38" s="19">
        <v>13000</v>
      </c>
      <c r="D38" s="20">
        <f t="shared" si="25"/>
        <v>2.5499999999999998</v>
      </c>
      <c r="E38" s="21">
        <f t="shared" si="26"/>
        <v>1861.5</v>
      </c>
      <c r="F38" s="20">
        <f t="shared" si="27"/>
        <v>0.69615000000000005</v>
      </c>
      <c r="G38" s="21">
        <f t="shared" si="28"/>
        <v>126.48836655000001</v>
      </c>
      <c r="H38" s="20">
        <f t="shared" ref="H38:I38" si="50">F38+D38</f>
        <v>3.2461500000000001</v>
      </c>
      <c r="I38" s="22">
        <f t="shared" si="50"/>
        <v>1987.9883665499999</v>
      </c>
      <c r="J38" s="23">
        <f t="shared" si="30"/>
        <v>28.031966017500004</v>
      </c>
      <c r="K38" s="23">
        <f t="shared" si="31"/>
        <v>213.708749404125</v>
      </c>
      <c r="L38" s="23">
        <f t="shared" si="32"/>
        <v>241.740715421625</v>
      </c>
      <c r="M38" s="24">
        <f t="shared" si="33"/>
        <v>31.158928210000003</v>
      </c>
      <c r="N38" s="30">
        <f t="shared" si="34"/>
        <v>272.899643631625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4500</v>
      </c>
      <c r="C39" s="19">
        <v>18000</v>
      </c>
      <c r="D39" s="20">
        <f t="shared" si="25"/>
        <v>3.375</v>
      </c>
      <c r="E39" s="21">
        <f t="shared" si="26"/>
        <v>2463.75</v>
      </c>
      <c r="F39" s="20">
        <f t="shared" si="27"/>
        <v>0.96390000000000009</v>
      </c>
      <c r="G39" s="21">
        <f t="shared" si="28"/>
        <v>175.13773830000002</v>
      </c>
      <c r="H39" s="20">
        <f t="shared" ref="H39:I39" si="51">F39+D39</f>
        <v>4.3388999999999998</v>
      </c>
      <c r="I39" s="22">
        <f t="shared" si="51"/>
        <v>2638.8877382999999</v>
      </c>
      <c r="J39" s="23">
        <f t="shared" si="30"/>
        <v>37.468354005000002</v>
      </c>
      <c r="K39" s="23">
        <f t="shared" si="31"/>
        <v>283.68043186725004</v>
      </c>
      <c r="L39" s="23">
        <f t="shared" si="32"/>
        <v>321.14878587225002</v>
      </c>
      <c r="M39" s="24">
        <f t="shared" si="33"/>
        <v>41.64794406</v>
      </c>
      <c r="N39" s="30">
        <f t="shared" si="34"/>
        <v>362.79672993225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5400</v>
      </c>
      <c r="C40" s="19">
        <v>21000</v>
      </c>
      <c r="D40" s="20">
        <f t="shared" si="25"/>
        <v>4.0500000000000007</v>
      </c>
      <c r="E40" s="21">
        <f t="shared" si="26"/>
        <v>2956.5000000000005</v>
      </c>
      <c r="F40" s="20">
        <f t="shared" si="27"/>
        <v>1.1245500000000002</v>
      </c>
      <c r="G40" s="21">
        <f t="shared" si="28"/>
        <v>204.32736135000002</v>
      </c>
      <c r="H40" s="20">
        <f t="shared" ref="H40:I40" si="52">F40+D40</f>
        <v>5.1745500000000009</v>
      </c>
      <c r="I40" s="22">
        <f t="shared" si="52"/>
        <v>3160.8273613500005</v>
      </c>
      <c r="J40" s="23">
        <f t="shared" si="30"/>
        <v>44.684567797500009</v>
      </c>
      <c r="K40" s="23">
        <f t="shared" si="31"/>
        <v>339.78894134512507</v>
      </c>
      <c r="L40" s="23">
        <f t="shared" si="32"/>
        <v>384.47350914262506</v>
      </c>
      <c r="M40" s="24">
        <f t="shared" si="33"/>
        <v>49.669125570000013</v>
      </c>
      <c r="N40" s="30">
        <f t="shared" si="34"/>
        <v>434.14263471262507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6500</v>
      </c>
      <c r="C41" s="19">
        <v>25000</v>
      </c>
      <c r="D41" s="20">
        <f t="shared" si="25"/>
        <v>4.875</v>
      </c>
      <c r="E41" s="21">
        <f t="shared" si="26"/>
        <v>3558.75</v>
      </c>
      <c r="F41" s="20">
        <f t="shared" si="27"/>
        <v>1.3387500000000001</v>
      </c>
      <c r="G41" s="21">
        <f t="shared" si="28"/>
        <v>243.24685875000003</v>
      </c>
      <c r="H41" s="20">
        <f t="shared" ref="H41:I41" si="53">F41+D41</f>
        <v>6.2137500000000001</v>
      </c>
      <c r="I41" s="22">
        <f t="shared" si="53"/>
        <v>3801.9968587500002</v>
      </c>
      <c r="J41" s="23">
        <f t="shared" si="30"/>
        <v>53.658527437500005</v>
      </c>
      <c r="K41" s="23">
        <f t="shared" si="31"/>
        <v>408.71466231562505</v>
      </c>
      <c r="L41" s="23">
        <f t="shared" si="32"/>
        <v>462.37318975312508</v>
      </c>
      <c r="M41" s="24">
        <f t="shared" si="33"/>
        <v>59.644129250000006</v>
      </c>
      <c r="N41" s="30">
        <f t="shared" si="34"/>
        <v>522.01731900312507</v>
      </c>
      <c r="O41" s="40"/>
      <c r="P41" s="41"/>
      <c r="Q41" s="41"/>
      <c r="R41" s="41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7700</v>
      </c>
      <c r="C42" s="19">
        <v>29000</v>
      </c>
      <c r="D42" s="20">
        <f t="shared" si="25"/>
        <v>5.7750000000000004</v>
      </c>
      <c r="E42" s="21">
        <f t="shared" si="26"/>
        <v>4215.75</v>
      </c>
      <c r="F42" s="20">
        <f t="shared" si="27"/>
        <v>1.5529500000000001</v>
      </c>
      <c r="G42" s="21">
        <f t="shared" si="28"/>
        <v>282.16635615000007</v>
      </c>
      <c r="H42" s="20">
        <f t="shared" ref="H42:I42" si="54">F42+D42</f>
        <v>7.3279500000000004</v>
      </c>
      <c r="I42" s="22">
        <f t="shared" si="54"/>
        <v>4497.91635615</v>
      </c>
      <c r="J42" s="23">
        <f t="shared" si="30"/>
        <v>63.280145827500007</v>
      </c>
      <c r="K42" s="23">
        <f t="shared" si="31"/>
        <v>483.52600828612503</v>
      </c>
      <c r="L42" s="23">
        <f t="shared" si="32"/>
        <v>546.8061541136251</v>
      </c>
      <c r="M42" s="24">
        <f t="shared" si="33"/>
        <v>70.339037930000003</v>
      </c>
      <c r="N42" s="30">
        <f t="shared" si="34"/>
        <v>617.14519204362512</v>
      </c>
      <c r="O42" s="40"/>
      <c r="P42" s="41"/>
      <c r="Q42" s="41"/>
      <c r="R42" s="41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9500</v>
      </c>
      <c r="C43" s="19">
        <v>35000</v>
      </c>
      <c r="D43" s="20">
        <f t="shared" si="25"/>
        <v>7.125</v>
      </c>
      <c r="E43" s="21">
        <f t="shared" si="26"/>
        <v>5201.25</v>
      </c>
      <c r="F43" s="20">
        <f t="shared" si="27"/>
        <v>1.87425</v>
      </c>
      <c r="G43" s="21">
        <f t="shared" si="28"/>
        <v>340.54560225000006</v>
      </c>
      <c r="H43" s="20">
        <f t="shared" ref="H43:I43" si="55">F43+D43</f>
        <v>8.99925</v>
      </c>
      <c r="I43" s="22">
        <f t="shared" si="55"/>
        <v>5541.7956022500002</v>
      </c>
      <c r="J43" s="23">
        <f t="shared" si="30"/>
        <v>77.712573412500006</v>
      </c>
      <c r="K43" s="23">
        <f t="shared" si="31"/>
        <v>595.7430272418751</v>
      </c>
      <c r="L43" s="23">
        <f t="shared" si="32"/>
        <v>673.45560065437508</v>
      </c>
      <c r="M43" s="24">
        <f t="shared" si="33"/>
        <v>86.38140095</v>
      </c>
      <c r="N43" s="30">
        <f t="shared" si="34"/>
        <v>759.83700160437502</v>
      </c>
      <c r="O43" s="40"/>
      <c r="P43" s="41"/>
      <c r="Q43" s="41"/>
      <c r="R43" s="41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42" t="s">
        <v>68</v>
      </c>
      <c r="B44" s="43">
        <v>11000</v>
      </c>
      <c r="C44" s="44">
        <v>39000</v>
      </c>
      <c r="D44" s="45">
        <f t="shared" si="25"/>
        <v>8.25</v>
      </c>
      <c r="E44" s="46">
        <f t="shared" si="26"/>
        <v>6022.5</v>
      </c>
      <c r="F44" s="45">
        <f t="shared" si="27"/>
        <v>2.0884499999999999</v>
      </c>
      <c r="G44" s="46">
        <f t="shared" si="28"/>
        <v>379.46509965000001</v>
      </c>
      <c r="H44" s="45">
        <f t="shared" ref="H44:I44" si="56">F44+D44</f>
        <v>10.33845</v>
      </c>
      <c r="I44" s="47">
        <f t="shared" si="56"/>
        <v>6401.9650996500004</v>
      </c>
      <c r="J44" s="48">
        <f t="shared" si="30"/>
        <v>89.277168052500002</v>
      </c>
      <c r="K44" s="48">
        <f t="shared" si="31"/>
        <v>688.21124821237515</v>
      </c>
      <c r="L44" s="48">
        <f t="shared" si="32"/>
        <v>777.48841626487513</v>
      </c>
      <c r="M44" s="49">
        <f t="shared" si="33"/>
        <v>99.236024630000003</v>
      </c>
      <c r="N44" s="50">
        <f t="shared" si="34"/>
        <v>876.7244408948751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5"/>
      <c r="B45" s="4"/>
      <c r="C45" s="4"/>
      <c r="D45" s="4"/>
      <c r="E45" s="4"/>
      <c r="F45" s="4"/>
      <c r="G45" s="4"/>
      <c r="H45" s="51"/>
      <c r="I45" s="4"/>
      <c r="J45" s="52"/>
      <c r="K45" s="52"/>
      <c r="L45" s="52"/>
      <c r="M45" s="52"/>
      <c r="N45" s="5"/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6"/>
      <c r="M46" s="4"/>
      <c r="N46" s="5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 t="s">
        <v>70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6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 t="s">
        <v>16</v>
      </c>
      <c r="F48" s="4"/>
      <c r="G48" s="4"/>
      <c r="H48" s="4"/>
      <c r="I48" s="4"/>
      <c r="J48" s="4"/>
      <c r="K48" s="4"/>
      <c r="L48" s="6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4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75</v>
      </c>
      <c r="B53" s="4"/>
      <c r="C53" s="5"/>
      <c r="D53" s="51"/>
      <c r="E53" s="51"/>
      <c r="F53" s="51"/>
      <c r="G53" s="51"/>
      <c r="H53" s="5"/>
      <c r="I53" s="5"/>
      <c r="J53" s="5"/>
      <c r="K53" s="5"/>
      <c r="L53" s="5"/>
      <c r="M53" s="5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76</v>
      </c>
      <c r="B54" s="4"/>
      <c r="C54" s="5"/>
      <c r="D54" s="51"/>
      <c r="E54" s="51"/>
      <c r="F54" s="51"/>
      <c r="G54" s="5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4"/>
      <c r="D55" s="51"/>
      <c r="E55" s="51"/>
      <c r="F55" s="51"/>
      <c r="G55" s="51"/>
      <c r="H55" s="4"/>
      <c r="I55" s="4"/>
      <c r="J55" s="4"/>
      <c r="K55" s="4"/>
      <c r="L55" s="6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6"/>
      <c r="M56" s="5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79</v>
      </c>
      <c r="B58" s="4"/>
      <c r="C58" s="5"/>
      <c r="D58" s="51"/>
      <c r="E58" s="51"/>
      <c r="F58" s="51"/>
      <c r="G58" s="5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 t="s">
        <v>80</v>
      </c>
      <c r="B59" s="4"/>
      <c r="C59" s="5"/>
      <c r="D59" s="51"/>
      <c r="E59" s="51"/>
      <c r="F59" s="51"/>
      <c r="G59" s="5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4"/>
      <c r="C60" s="5"/>
      <c r="D60" s="51"/>
      <c r="E60" s="51"/>
      <c r="F60" s="51"/>
      <c r="G60" s="5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4"/>
      <c r="C61" s="5"/>
      <c r="D61" s="51"/>
      <c r="E61" s="51"/>
      <c r="F61" s="51"/>
      <c r="G61" s="5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1"/>
      <c r="E62" s="51"/>
      <c r="F62" s="51"/>
      <c r="G62" s="5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1"/>
      <c r="E63" s="51"/>
      <c r="F63" s="51"/>
      <c r="G63" s="5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5"/>
      <c r="C64" s="5"/>
      <c r="D64" s="51"/>
      <c r="E64" s="51"/>
      <c r="F64" s="51"/>
      <c r="G64" s="5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5"/>
      <c r="C65" s="5"/>
      <c r="D65" s="51"/>
      <c r="E65" s="51"/>
      <c r="F65" s="51"/>
      <c r="G65" s="5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1"/>
      <c r="E66" s="51"/>
      <c r="F66" s="51"/>
      <c r="G66" s="5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1"/>
      <c r="E67" s="51"/>
      <c r="F67" s="51"/>
      <c r="G67" s="5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1"/>
      <c r="E68" s="51"/>
      <c r="F68" s="51"/>
      <c r="G68" s="5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1"/>
      <c r="E69" s="51"/>
      <c r="F69" s="51"/>
      <c r="G69" s="5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1"/>
      <c r="E70" s="51"/>
      <c r="F70" s="51"/>
      <c r="G70" s="5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1"/>
      <c r="E71" s="51"/>
      <c r="F71" s="51"/>
      <c r="G71" s="5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1"/>
      <c r="E72" s="51"/>
      <c r="F72" s="51"/>
      <c r="G72" s="5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"/>
      <c r="F73" s="51"/>
      <c r="G73" s="5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"/>
      <c r="F74" s="5"/>
      <c r="G74" s="5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"/>
      <c r="G75" s="5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6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6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85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8.6359033333333333</v>
      </c>
      <c r="K5" s="14">
        <f>((Q18+Q21)/2)+(Q23+Q24+Q25)</f>
        <v>0.10750000000000001</v>
      </c>
      <c r="L5" s="15" t="s">
        <v>16</v>
      </c>
      <c r="M5" s="16">
        <f>((T13)+(T14)+(T15))/3</f>
        <v>10.270233333333332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0.48803778251050006</v>
      </c>
      <c r="K6" s="23">
        <f t="shared" ref="K6:K20" si="6">+I6*$K$5</f>
        <v>3.6678311427078758</v>
      </c>
      <c r="L6" s="23">
        <f t="shared" ref="L6:L20" si="7">+K6+J6</f>
        <v>4.1558689252183756</v>
      </c>
      <c r="M6" s="24">
        <f t="shared" ref="M6:M7" si="8">+$H6*$M$5</f>
        <v>0.58039810178499995</v>
      </c>
      <c r="N6" s="25">
        <f t="shared" ref="N6:N20" si="9">M6+L6</f>
        <v>4.7362670270033753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1.38774648615</v>
      </c>
      <c r="K7" s="23">
        <f t="shared" si="6"/>
        <v>9.7698028433625002</v>
      </c>
      <c r="L7" s="23">
        <f t="shared" si="7"/>
        <v>11.1575493295125</v>
      </c>
      <c r="M7" s="24">
        <f t="shared" si="8"/>
        <v>1.6503751454999998</v>
      </c>
      <c r="N7" s="30">
        <f t="shared" si="9"/>
        <v>12.8079244750125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1.8503286482000003</v>
      </c>
      <c r="K8" s="23">
        <f t="shared" si="6"/>
        <v>13.026403791150003</v>
      </c>
      <c r="L8" s="23">
        <f t="shared" si="7"/>
        <v>14.876732439350002</v>
      </c>
      <c r="M8" s="24">
        <f t="shared" ref="M8:M20" si="12">+H8*$M$5</f>
        <v>2.200500194</v>
      </c>
      <c r="N8" s="30">
        <f t="shared" si="9"/>
        <v>17.07723263335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2.3591560725999998</v>
      </c>
      <c r="K9" s="23">
        <f t="shared" si="6"/>
        <v>16.387600888200001</v>
      </c>
      <c r="L9" s="23">
        <f t="shared" si="7"/>
        <v>18.746756960800003</v>
      </c>
      <c r="M9" s="24">
        <f t="shared" si="12"/>
        <v>2.8056223419999995</v>
      </c>
      <c r="N9" s="30">
        <f t="shared" si="9"/>
        <v>21.552379302800002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3.1455846096499993</v>
      </c>
      <c r="K10" s="23">
        <f t="shared" si="6"/>
        <v>22.587014335987501</v>
      </c>
      <c r="L10" s="23">
        <f t="shared" si="7"/>
        <v>25.732598945637498</v>
      </c>
      <c r="M10" s="24">
        <f t="shared" si="12"/>
        <v>3.7408811404999986</v>
      </c>
      <c r="N10" s="30">
        <f t="shared" si="9"/>
        <v>29.473480086137496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3.7931478211000007</v>
      </c>
      <c r="K11" s="23">
        <f t="shared" si="6"/>
        <v>26.261999880825005</v>
      </c>
      <c r="L11" s="23">
        <f t="shared" si="7"/>
        <v>30.055147701925005</v>
      </c>
      <c r="M11" s="24">
        <f t="shared" si="12"/>
        <v>4.5109945869999999</v>
      </c>
      <c r="N11" s="30">
        <f t="shared" si="9"/>
        <v>34.566142288925008</v>
      </c>
      <c r="O11" s="26"/>
      <c r="P11" s="27"/>
      <c r="Q11" s="83" t="s">
        <v>86</v>
      </c>
      <c r="R11" s="84"/>
      <c r="S11" s="84"/>
      <c r="T11" s="84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4.2529474950960005</v>
      </c>
      <c r="K12" s="23">
        <f t="shared" si="6"/>
        <v>29.379686692347004</v>
      </c>
      <c r="L12" s="23">
        <f t="shared" si="7"/>
        <v>33.632634187443003</v>
      </c>
      <c r="M12" s="24">
        <f t="shared" si="12"/>
        <v>5.0578105663199997</v>
      </c>
      <c r="N12" s="30">
        <f t="shared" si="9"/>
        <v>38.690444753763003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5.0189711197499998</v>
      </c>
      <c r="K13" s="23">
        <f t="shared" si="6"/>
        <v>34.560396474187506</v>
      </c>
      <c r="L13" s="23">
        <f t="shared" si="7"/>
        <v>39.579367593937505</v>
      </c>
      <c r="M13" s="24">
        <f t="shared" si="12"/>
        <v>5.9688028574999992</v>
      </c>
      <c r="N13" s="30">
        <f t="shared" si="9"/>
        <v>45.548170451437507</v>
      </c>
      <c r="O13" s="26"/>
      <c r="P13" s="31" t="s">
        <v>30</v>
      </c>
      <c r="Q13" s="33">
        <v>2.5950000000000001E-2</v>
      </c>
      <c r="R13" s="34">
        <v>5.1058000000000003</v>
      </c>
      <c r="S13" s="35">
        <v>2.915</v>
      </c>
      <c r="T13" s="34">
        <v>10.1577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6.2447944184000006</v>
      </c>
      <c r="K14" s="23">
        <f t="shared" si="6"/>
        <v>42.858793067550003</v>
      </c>
      <c r="L14" s="23">
        <f t="shared" si="7"/>
        <v>49.103587485950001</v>
      </c>
      <c r="M14" s="24">
        <f t="shared" si="12"/>
        <v>7.4266111280000002</v>
      </c>
      <c r="N14" s="30">
        <f t="shared" si="9"/>
        <v>56.530198613949999</v>
      </c>
      <c r="O14" s="26"/>
      <c r="P14" s="31" t="s">
        <v>32</v>
      </c>
      <c r="Q14" s="33">
        <v>2.7730000000000001E-2</v>
      </c>
      <c r="R14" s="34">
        <v>5.3013000000000003</v>
      </c>
      <c r="S14" s="35">
        <v>3.1154999999999999</v>
      </c>
      <c r="T14" s="34">
        <v>10.026899999999999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6.3863437827560006</v>
      </c>
      <c r="K15" s="23">
        <f t="shared" si="6"/>
        <v>43.842049120842013</v>
      </c>
      <c r="L15" s="23">
        <f t="shared" si="7"/>
        <v>50.228392903598014</v>
      </c>
      <c r="M15" s="24">
        <f t="shared" si="12"/>
        <v>7.5949484685199993</v>
      </c>
      <c r="N15" s="30">
        <f t="shared" si="9"/>
        <v>57.823341372118016</v>
      </c>
      <c r="O15" s="26"/>
      <c r="P15" s="31" t="s">
        <v>34</v>
      </c>
      <c r="Q15" s="33">
        <v>3.1230000000000001E-2</v>
      </c>
      <c r="R15" s="34">
        <v>5.8769</v>
      </c>
      <c r="S15" s="35">
        <v>3.5083000000000002</v>
      </c>
      <c r="T15" s="34">
        <v>10.626099999999999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6.6814688704500007</v>
      </c>
      <c r="K16" s="23">
        <f t="shared" si="6"/>
        <v>45.879969015337508</v>
      </c>
      <c r="L16" s="23">
        <f t="shared" si="7"/>
        <v>52.561437885787512</v>
      </c>
      <c r="M16" s="24">
        <f t="shared" si="12"/>
        <v>7.9459254764999994</v>
      </c>
      <c r="N16" s="30">
        <f t="shared" si="9"/>
        <v>60.507363362287514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7.1801275186749995</v>
      </c>
      <c r="K17" s="23">
        <f t="shared" si="6"/>
        <v>49.306580537756254</v>
      </c>
      <c r="L17" s="23">
        <f t="shared" si="7"/>
        <v>56.486708056431254</v>
      </c>
      <c r="M17" s="24">
        <f t="shared" si="12"/>
        <v>8.5389544247499991</v>
      </c>
      <c r="N17" s="30">
        <f t="shared" si="9"/>
        <v>65.025662481181257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7.678786166900001</v>
      </c>
      <c r="K18" s="23">
        <f t="shared" si="6"/>
        <v>52.733192060175014</v>
      </c>
      <c r="L18" s="23">
        <f t="shared" si="7"/>
        <v>60.411978227075018</v>
      </c>
      <c r="M18" s="24">
        <f t="shared" si="12"/>
        <v>9.1319833730000006</v>
      </c>
      <c r="N18" s="30">
        <f t="shared" si="9"/>
        <v>69.543961600075022</v>
      </c>
      <c r="O18" s="26"/>
      <c r="P18" s="31" t="s">
        <v>38</v>
      </c>
      <c r="Q18" s="36">
        <v>9.2999999999999999E-2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8.7903707136905016</v>
      </c>
      <c r="K19" s="23">
        <f t="shared" si="6"/>
        <v>60.552172219342886</v>
      </c>
      <c r="L19" s="23">
        <f t="shared" si="7"/>
        <v>69.342542933033386</v>
      </c>
      <c r="M19" s="24">
        <f t="shared" si="12"/>
        <v>10.453933402384999</v>
      </c>
      <c r="N19" s="25">
        <f t="shared" si="9"/>
        <v>79.79647633541839</v>
      </c>
      <c r="O19" s="26"/>
      <c r="P19" s="31"/>
      <c r="Q19" s="37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9.5291148150999998</v>
      </c>
      <c r="K20" s="23">
        <f t="shared" si="6"/>
        <v>65.759595851325003</v>
      </c>
      <c r="L20" s="23">
        <f t="shared" si="7"/>
        <v>75.288710666425004</v>
      </c>
      <c r="M20" s="24">
        <f t="shared" si="12"/>
        <v>11.332483566999997</v>
      </c>
      <c r="N20" s="30">
        <f t="shared" si="9"/>
        <v>86.621194233425001</v>
      </c>
      <c r="O20" s="26"/>
      <c r="P20" s="31"/>
      <c r="Q20" s="37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0.11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4" si="25">B22/1000*0.75</f>
        <v>6.225E-2</v>
      </c>
      <c r="E22" s="21">
        <f t="shared" ref="E22:E44" si="26">D22*8760/12</f>
        <v>45.442499999999995</v>
      </c>
      <c r="F22" s="20">
        <f t="shared" ref="F22:F44" si="27">C22/1000*0.0714*0.75</f>
        <v>2.1420000000000002E-2</v>
      </c>
      <c r="G22" s="21">
        <f t="shared" ref="G22:G44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4" si="30">+$H22*$J$5</f>
        <v>0.72256603189999991</v>
      </c>
      <c r="K22" s="23">
        <f t="shared" ref="K22:K44" si="31">+I22*$K$5</f>
        <v>5.3034533470500005</v>
      </c>
      <c r="L22" s="23">
        <f t="shared" ref="L22:L44" si="32">+K22+J22</f>
        <v>6.0260193789500001</v>
      </c>
      <c r="M22" s="24">
        <f t="shared" ref="M22:M44" si="33">+H22*$M$5</f>
        <v>0.85931042299999982</v>
      </c>
      <c r="N22" s="30">
        <f t="shared" ref="N22:N44" si="34">M22+L22</f>
        <v>6.8853298019500002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1.110210142775</v>
      </c>
      <c r="K23" s="23">
        <f t="shared" si="31"/>
        <v>8.0369062202062516</v>
      </c>
      <c r="L23" s="23">
        <f t="shared" si="32"/>
        <v>9.1471163629812509</v>
      </c>
      <c r="M23" s="24">
        <f t="shared" si="33"/>
        <v>1.3203155217499998</v>
      </c>
      <c r="N23" s="30">
        <f t="shared" si="34"/>
        <v>10.467431884731251</v>
      </c>
      <c r="O23" s="26"/>
      <c r="P23" s="31" t="s">
        <v>45</v>
      </c>
      <c r="Q23" s="38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2.2204202855499999</v>
      </c>
      <c r="K24" s="23">
        <f t="shared" si="31"/>
        <v>16.073812440412503</v>
      </c>
      <c r="L24" s="23">
        <f t="shared" si="32"/>
        <v>18.294232725962502</v>
      </c>
      <c r="M24" s="24">
        <f t="shared" si="33"/>
        <v>2.6406310434999996</v>
      </c>
      <c r="N24" s="30">
        <f t="shared" si="34"/>
        <v>20.934863769462503</v>
      </c>
      <c r="O24" s="26"/>
      <c r="P24" s="31" t="s">
        <v>47</v>
      </c>
      <c r="Q24" s="38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2.7754929722999999</v>
      </c>
      <c r="K25" s="23">
        <f t="shared" si="31"/>
        <v>19.539605686725</v>
      </c>
      <c r="L25" s="23">
        <f t="shared" si="32"/>
        <v>22.315098659025001</v>
      </c>
      <c r="M25" s="24">
        <f t="shared" si="33"/>
        <v>3.3007502909999995</v>
      </c>
      <c r="N25" s="30">
        <f t="shared" si="34"/>
        <v>25.615848950025001</v>
      </c>
      <c r="O25" s="26"/>
      <c r="P25" s="31" t="s">
        <v>49</v>
      </c>
      <c r="Q25" s="38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3.7006572964000006</v>
      </c>
      <c r="K26" s="23">
        <f t="shared" si="31"/>
        <v>26.052807582300005</v>
      </c>
      <c r="L26" s="23">
        <f t="shared" si="32"/>
        <v>29.753464878700004</v>
      </c>
      <c r="M26" s="24">
        <f t="shared" si="33"/>
        <v>4.4010003879999999</v>
      </c>
      <c r="N26" s="30">
        <f t="shared" si="34"/>
        <v>34.154465266700001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600</v>
      </c>
      <c r="C27" s="19">
        <v>3400</v>
      </c>
      <c r="D27" s="20">
        <f t="shared" si="25"/>
        <v>0.44999999999999996</v>
      </c>
      <c r="E27" s="21">
        <f t="shared" si="26"/>
        <v>328.49999999999994</v>
      </c>
      <c r="F27" s="20">
        <f t="shared" si="27"/>
        <v>0.18207000000000001</v>
      </c>
      <c r="G27" s="21">
        <f t="shared" si="28"/>
        <v>33.081572790000003</v>
      </c>
      <c r="H27" s="20">
        <f t="shared" ref="H27:I27" si="39">F27+D27</f>
        <v>0.63206999999999991</v>
      </c>
      <c r="I27" s="22">
        <f t="shared" si="39"/>
        <v>361.58157278999994</v>
      </c>
      <c r="J27" s="23">
        <f t="shared" si="30"/>
        <v>5.4584954198999993</v>
      </c>
      <c r="K27" s="23">
        <f t="shared" si="31"/>
        <v>38.870019074924997</v>
      </c>
      <c r="L27" s="23">
        <f t="shared" si="32"/>
        <v>44.328514494824994</v>
      </c>
      <c r="M27" s="24">
        <f t="shared" si="33"/>
        <v>6.4915063829999982</v>
      </c>
      <c r="N27" s="30">
        <f t="shared" si="34"/>
        <v>50.820020877824994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39">
        <f>ROUND(B27+((B29-B27)/(150-112.5))*(125-112.5),0)</f>
        <v>633</v>
      </c>
      <c r="C28" s="39">
        <f>ROUND(C27+((C29-C27)/(150-112.5))*(125-112.5),2)</f>
        <v>3766.67</v>
      </c>
      <c r="D28" s="20">
        <f t="shared" si="25"/>
        <v>0.47475000000000001</v>
      </c>
      <c r="E28" s="21">
        <f t="shared" si="26"/>
        <v>346.56750000000005</v>
      </c>
      <c r="F28" s="20">
        <f t="shared" si="27"/>
        <v>0.2017051785</v>
      </c>
      <c r="G28" s="21">
        <f t="shared" si="28"/>
        <v>36.649225817914505</v>
      </c>
      <c r="H28" s="20">
        <f t="shared" ref="H28:I28" si="40">F28+D28</f>
        <v>0.67645517850000003</v>
      </c>
      <c r="I28" s="22">
        <f t="shared" si="40"/>
        <v>383.21672581791455</v>
      </c>
      <c r="J28" s="23">
        <f t="shared" si="30"/>
        <v>5.8418015308587457</v>
      </c>
      <c r="K28" s="23">
        <f t="shared" si="31"/>
        <v>41.195798025425816</v>
      </c>
      <c r="L28" s="23">
        <f t="shared" si="32"/>
        <v>47.037599556284562</v>
      </c>
      <c r="M28" s="24">
        <f t="shared" si="33"/>
        <v>6.947352522736649</v>
      </c>
      <c r="N28" s="25">
        <f t="shared" si="34"/>
        <v>53.984952079021213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19">
        <v>700</v>
      </c>
      <c r="C29" s="19">
        <v>4500</v>
      </c>
      <c r="D29" s="20">
        <f t="shared" si="25"/>
        <v>0.52499999999999991</v>
      </c>
      <c r="E29" s="21">
        <f t="shared" si="26"/>
        <v>383.24999999999994</v>
      </c>
      <c r="F29" s="20">
        <f t="shared" si="27"/>
        <v>0.24097500000000002</v>
      </c>
      <c r="G29" s="21">
        <f t="shared" si="28"/>
        <v>43.784434575000006</v>
      </c>
      <c r="H29" s="20">
        <f t="shared" ref="H29:I29" si="41">F29+D29</f>
        <v>0.76597499999999996</v>
      </c>
      <c r="I29" s="22">
        <f t="shared" si="41"/>
        <v>427.03443457499998</v>
      </c>
      <c r="J29" s="23">
        <f t="shared" si="30"/>
        <v>6.6148860557499995</v>
      </c>
      <c r="K29" s="23">
        <f t="shared" si="31"/>
        <v>45.906201716812504</v>
      </c>
      <c r="L29" s="23">
        <f t="shared" si="32"/>
        <v>52.521087772562502</v>
      </c>
      <c r="M29" s="24">
        <f t="shared" si="33"/>
        <v>7.8667419774999985</v>
      </c>
      <c r="N29" s="30">
        <f t="shared" si="34"/>
        <v>60.387829750062501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766</v>
      </c>
      <c r="C30" s="19">
        <v>4767</v>
      </c>
      <c r="D30" s="20">
        <f t="shared" si="25"/>
        <v>0.57450000000000001</v>
      </c>
      <c r="E30" s="21">
        <f t="shared" si="26"/>
        <v>419.38499999999999</v>
      </c>
      <c r="F30" s="20">
        <f t="shared" si="27"/>
        <v>0.25527285000000005</v>
      </c>
      <c r="G30" s="21">
        <f t="shared" si="28"/>
        <v>46.382311026450004</v>
      </c>
      <c r="H30" s="20">
        <f t="shared" ref="H30:I30" si="42">F30+D30</f>
        <v>0.82977285000000012</v>
      </c>
      <c r="I30" s="22">
        <f t="shared" si="42"/>
        <v>465.76731102644999</v>
      </c>
      <c r="J30" s="23">
        <f t="shared" si="30"/>
        <v>7.1658381212245006</v>
      </c>
      <c r="K30" s="23">
        <f t="shared" si="31"/>
        <v>50.069985935343382</v>
      </c>
      <c r="L30" s="23">
        <f t="shared" si="32"/>
        <v>57.235824056567886</v>
      </c>
      <c r="M30" s="24">
        <f t="shared" si="33"/>
        <v>8.5219607831649995</v>
      </c>
      <c r="N30" s="30">
        <f t="shared" si="34"/>
        <v>65.757784839732892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833</v>
      </c>
      <c r="C31" s="19">
        <v>5033</v>
      </c>
      <c r="D31" s="20">
        <f t="shared" si="25"/>
        <v>0.62474999999999992</v>
      </c>
      <c r="E31" s="21">
        <f t="shared" si="26"/>
        <v>456.06749999999994</v>
      </c>
      <c r="F31" s="20">
        <f t="shared" si="27"/>
        <v>0.26951715000000004</v>
      </c>
      <c r="G31" s="21">
        <f t="shared" si="28"/>
        <v>48.97045760355001</v>
      </c>
      <c r="H31" s="20">
        <f t="shared" ref="H31:I31" si="43">F31+D31</f>
        <v>0.8942671499999999</v>
      </c>
      <c r="I31" s="22">
        <f t="shared" si="43"/>
        <v>505.03795760354996</v>
      </c>
      <c r="J31" s="23">
        <f t="shared" si="30"/>
        <v>7.7228046615754993</v>
      </c>
      <c r="K31" s="23">
        <f t="shared" si="31"/>
        <v>54.29158044238163</v>
      </c>
      <c r="L31" s="23">
        <f t="shared" si="32"/>
        <v>62.014385103957132</v>
      </c>
      <c r="M31" s="24">
        <f t="shared" si="33"/>
        <v>9.1843322928349984</v>
      </c>
      <c r="N31" s="30">
        <f t="shared" si="34"/>
        <v>71.198717396792134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900</v>
      </c>
      <c r="C32" s="19">
        <v>5300</v>
      </c>
      <c r="D32" s="20">
        <f t="shared" si="25"/>
        <v>0.67500000000000004</v>
      </c>
      <c r="E32" s="21">
        <f t="shared" si="26"/>
        <v>492.75</v>
      </c>
      <c r="F32" s="20">
        <f t="shared" si="27"/>
        <v>0.28381500000000004</v>
      </c>
      <c r="G32" s="21">
        <f t="shared" si="28"/>
        <v>51.568334055000015</v>
      </c>
      <c r="H32" s="20">
        <f t="shared" ref="H32:I32" si="44">F32+D32</f>
        <v>0.95881500000000008</v>
      </c>
      <c r="I32" s="22">
        <f t="shared" si="44"/>
        <v>544.31833405500004</v>
      </c>
      <c r="J32" s="23">
        <f t="shared" si="30"/>
        <v>8.2802336545500008</v>
      </c>
      <c r="K32" s="23">
        <f t="shared" si="31"/>
        <v>58.514220910912513</v>
      </c>
      <c r="L32" s="23">
        <f t="shared" si="32"/>
        <v>66.794454565462516</v>
      </c>
      <c r="M32" s="24">
        <f t="shared" si="33"/>
        <v>9.8472537734999985</v>
      </c>
      <c r="N32" s="30">
        <f t="shared" si="34"/>
        <v>76.641708338962516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1100</v>
      </c>
      <c r="C33" s="19">
        <v>6300</v>
      </c>
      <c r="D33" s="20">
        <f t="shared" si="25"/>
        <v>0.82500000000000007</v>
      </c>
      <c r="E33" s="21">
        <f t="shared" si="26"/>
        <v>602.25000000000011</v>
      </c>
      <c r="F33" s="20">
        <f t="shared" si="27"/>
        <v>0.33736500000000003</v>
      </c>
      <c r="G33" s="21">
        <f t="shared" si="28"/>
        <v>61.298208405000011</v>
      </c>
      <c r="H33" s="20">
        <f t="shared" ref="H33:I33" si="45">F33+D33</f>
        <v>1.1623650000000001</v>
      </c>
      <c r="I33" s="22">
        <f t="shared" si="45"/>
        <v>663.54820840500008</v>
      </c>
      <c r="J33" s="23">
        <f t="shared" si="30"/>
        <v>10.03807177805</v>
      </c>
      <c r="K33" s="23">
        <f t="shared" si="31"/>
        <v>71.331432403537519</v>
      </c>
      <c r="L33" s="23">
        <f t="shared" si="32"/>
        <v>81.369504181587516</v>
      </c>
      <c r="M33" s="24">
        <f t="shared" si="33"/>
        <v>11.937759768499999</v>
      </c>
      <c r="N33" s="30">
        <f t="shared" si="34"/>
        <v>93.307263950087517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1750</v>
      </c>
      <c r="C34" s="19">
        <v>6950</v>
      </c>
      <c r="D34" s="20">
        <f t="shared" si="25"/>
        <v>1.3125</v>
      </c>
      <c r="E34" s="21">
        <f t="shared" si="26"/>
        <v>958.125</v>
      </c>
      <c r="F34" s="20">
        <f t="shared" si="27"/>
        <v>0.37217250000000002</v>
      </c>
      <c r="G34" s="21">
        <f t="shared" si="28"/>
        <v>67.622626732499995</v>
      </c>
      <c r="H34" s="20">
        <f t="shared" ref="H34:I34" si="46">F34+D34</f>
        <v>1.6846725</v>
      </c>
      <c r="I34" s="22">
        <f t="shared" si="46"/>
        <v>1025.7476267325001</v>
      </c>
      <c r="J34" s="23">
        <f t="shared" si="30"/>
        <v>14.548668858325</v>
      </c>
      <c r="K34" s="23">
        <f t="shared" si="31"/>
        <v>110.26786987374376</v>
      </c>
      <c r="L34" s="23">
        <f t="shared" si="32"/>
        <v>124.81653873206876</v>
      </c>
      <c r="M34" s="24">
        <f t="shared" si="33"/>
        <v>17.301979665249998</v>
      </c>
      <c r="N34" s="25">
        <f t="shared" si="34"/>
        <v>142.11851839731875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2075</v>
      </c>
      <c r="C35" s="19">
        <v>7275</v>
      </c>
      <c r="D35" s="20">
        <f t="shared" si="25"/>
        <v>1.5562500000000001</v>
      </c>
      <c r="E35" s="21">
        <f t="shared" si="26"/>
        <v>1136.0625000000002</v>
      </c>
      <c r="F35" s="20">
        <f t="shared" si="27"/>
        <v>0.38957625000000007</v>
      </c>
      <c r="G35" s="21">
        <f t="shared" si="28"/>
        <v>70.784835896250001</v>
      </c>
      <c r="H35" s="20">
        <f t="shared" ref="H35:I35" si="47">F35+D35</f>
        <v>1.9458262500000001</v>
      </c>
      <c r="I35" s="22">
        <f t="shared" si="47"/>
        <v>1206.8473358962501</v>
      </c>
      <c r="J35" s="23">
        <f t="shared" si="30"/>
        <v>16.8039673984625</v>
      </c>
      <c r="K35" s="23">
        <f t="shared" si="31"/>
        <v>129.7360886088469</v>
      </c>
      <c r="L35" s="23">
        <f t="shared" si="32"/>
        <v>146.5400560073094</v>
      </c>
      <c r="M35" s="24">
        <f t="shared" si="33"/>
        <v>19.984089613624999</v>
      </c>
      <c r="N35" s="30">
        <f t="shared" si="34"/>
        <v>166.52414562093441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2400</v>
      </c>
      <c r="C36" s="19">
        <v>7600</v>
      </c>
      <c r="D36" s="20">
        <f t="shared" si="25"/>
        <v>1.7999999999999998</v>
      </c>
      <c r="E36" s="21">
        <f t="shared" si="26"/>
        <v>1313.9999999999998</v>
      </c>
      <c r="F36" s="20">
        <f t="shared" si="27"/>
        <v>0.40698000000000001</v>
      </c>
      <c r="G36" s="21">
        <f t="shared" si="28"/>
        <v>73.947045059999994</v>
      </c>
      <c r="H36" s="20">
        <f t="shared" ref="H36:I36" si="48">F36+D36</f>
        <v>2.2069799999999997</v>
      </c>
      <c r="I36" s="22">
        <f t="shared" si="48"/>
        <v>1387.9470450599997</v>
      </c>
      <c r="J36" s="23">
        <f t="shared" si="30"/>
        <v>19.059265938599996</v>
      </c>
      <c r="K36" s="23">
        <f t="shared" si="31"/>
        <v>149.20430734394998</v>
      </c>
      <c r="L36" s="23">
        <f t="shared" si="32"/>
        <v>168.26357328254997</v>
      </c>
      <c r="M36" s="24">
        <f t="shared" si="33"/>
        <v>22.666199561999992</v>
      </c>
      <c r="N36" s="30">
        <f t="shared" si="34"/>
        <v>190.92977284454997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3000</v>
      </c>
      <c r="C37" s="19">
        <v>12000</v>
      </c>
      <c r="D37" s="20">
        <f t="shared" si="25"/>
        <v>2.25</v>
      </c>
      <c r="E37" s="21">
        <f t="shared" si="26"/>
        <v>1642.5</v>
      </c>
      <c r="F37" s="20">
        <f t="shared" si="27"/>
        <v>0.64260000000000006</v>
      </c>
      <c r="G37" s="21">
        <f t="shared" si="28"/>
        <v>116.75849220000001</v>
      </c>
      <c r="H37" s="20">
        <f t="shared" ref="H37:I37" si="49">F37+D37</f>
        <v>2.8925999999999998</v>
      </c>
      <c r="I37" s="22">
        <f t="shared" si="49"/>
        <v>1759.2584922000001</v>
      </c>
      <c r="J37" s="23">
        <f t="shared" si="30"/>
        <v>24.980213981999999</v>
      </c>
      <c r="K37" s="23">
        <f t="shared" si="31"/>
        <v>189.12028791150004</v>
      </c>
      <c r="L37" s="23">
        <f t="shared" si="32"/>
        <v>214.10050189350005</v>
      </c>
      <c r="M37" s="24">
        <f t="shared" si="33"/>
        <v>29.707676939999995</v>
      </c>
      <c r="N37" s="30">
        <f t="shared" si="34"/>
        <v>243.80817883350005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3400</v>
      </c>
      <c r="C38" s="19">
        <v>13000</v>
      </c>
      <c r="D38" s="20">
        <f t="shared" si="25"/>
        <v>2.5499999999999998</v>
      </c>
      <c r="E38" s="21">
        <f t="shared" si="26"/>
        <v>1861.5</v>
      </c>
      <c r="F38" s="20">
        <f t="shared" si="27"/>
        <v>0.69615000000000005</v>
      </c>
      <c r="G38" s="21">
        <f t="shared" si="28"/>
        <v>126.48836655000001</v>
      </c>
      <c r="H38" s="20">
        <f t="shared" ref="H38:I38" si="50">F38+D38</f>
        <v>3.2461500000000001</v>
      </c>
      <c r="I38" s="22">
        <f t="shared" si="50"/>
        <v>1987.9883665499999</v>
      </c>
      <c r="J38" s="23">
        <f t="shared" si="30"/>
        <v>28.033437605500001</v>
      </c>
      <c r="K38" s="23">
        <f t="shared" si="31"/>
        <v>213.708749404125</v>
      </c>
      <c r="L38" s="23">
        <f t="shared" si="32"/>
        <v>241.74218700962501</v>
      </c>
      <c r="M38" s="24">
        <f t="shared" si="33"/>
        <v>33.338717934999998</v>
      </c>
      <c r="N38" s="30">
        <f t="shared" si="34"/>
        <v>275.08090494462499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4500</v>
      </c>
      <c r="C39" s="19">
        <v>18000</v>
      </c>
      <c r="D39" s="20">
        <f t="shared" si="25"/>
        <v>3.375</v>
      </c>
      <c r="E39" s="21">
        <f t="shared" si="26"/>
        <v>2463.75</v>
      </c>
      <c r="F39" s="20">
        <f t="shared" si="27"/>
        <v>0.96390000000000009</v>
      </c>
      <c r="G39" s="21">
        <f t="shared" si="28"/>
        <v>175.13773830000002</v>
      </c>
      <c r="H39" s="20">
        <f t="shared" ref="H39:I39" si="51">F39+D39</f>
        <v>4.3388999999999998</v>
      </c>
      <c r="I39" s="22">
        <f t="shared" si="51"/>
        <v>2638.8877382999999</v>
      </c>
      <c r="J39" s="23">
        <f t="shared" si="30"/>
        <v>37.470320973</v>
      </c>
      <c r="K39" s="23">
        <f t="shared" si="31"/>
        <v>283.68043186725004</v>
      </c>
      <c r="L39" s="23">
        <f t="shared" si="32"/>
        <v>321.15075284025005</v>
      </c>
      <c r="M39" s="24">
        <f t="shared" si="33"/>
        <v>44.561515409999991</v>
      </c>
      <c r="N39" s="30">
        <f t="shared" si="34"/>
        <v>365.71226825025002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5400</v>
      </c>
      <c r="C40" s="19">
        <v>21000</v>
      </c>
      <c r="D40" s="20">
        <f t="shared" si="25"/>
        <v>4.0500000000000007</v>
      </c>
      <c r="E40" s="21">
        <f t="shared" si="26"/>
        <v>2956.5000000000005</v>
      </c>
      <c r="F40" s="20">
        <f t="shared" si="27"/>
        <v>1.1245500000000002</v>
      </c>
      <c r="G40" s="21">
        <f t="shared" si="28"/>
        <v>204.32736135000002</v>
      </c>
      <c r="H40" s="20">
        <f t="shared" ref="H40:I40" si="52">F40+D40</f>
        <v>5.1745500000000009</v>
      </c>
      <c r="I40" s="22">
        <f t="shared" si="52"/>
        <v>3160.8273613500005</v>
      </c>
      <c r="J40" s="23">
        <f t="shared" si="30"/>
        <v>44.686913593500009</v>
      </c>
      <c r="K40" s="23">
        <f t="shared" si="31"/>
        <v>339.78894134512507</v>
      </c>
      <c r="L40" s="23">
        <f t="shared" si="32"/>
        <v>384.47585493862505</v>
      </c>
      <c r="M40" s="24">
        <f t="shared" si="33"/>
        <v>53.143835895000002</v>
      </c>
      <c r="N40" s="30">
        <f t="shared" si="34"/>
        <v>437.61969083362504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6500</v>
      </c>
      <c r="C41" s="19">
        <v>25000</v>
      </c>
      <c r="D41" s="20">
        <f t="shared" si="25"/>
        <v>4.875</v>
      </c>
      <c r="E41" s="21">
        <f t="shared" si="26"/>
        <v>3558.75</v>
      </c>
      <c r="F41" s="20">
        <f t="shared" si="27"/>
        <v>1.3387500000000001</v>
      </c>
      <c r="G41" s="21">
        <f t="shared" si="28"/>
        <v>243.24685875000003</v>
      </c>
      <c r="H41" s="20">
        <f t="shared" ref="H41:I41" si="53">F41+D41</f>
        <v>6.2137500000000001</v>
      </c>
      <c r="I41" s="22">
        <f t="shared" si="53"/>
        <v>3801.9968587500002</v>
      </c>
      <c r="J41" s="23">
        <f t="shared" si="30"/>
        <v>53.661344337499997</v>
      </c>
      <c r="K41" s="23">
        <f t="shared" si="31"/>
        <v>408.71466231562505</v>
      </c>
      <c r="L41" s="23">
        <f t="shared" si="32"/>
        <v>462.37600665312505</v>
      </c>
      <c r="M41" s="24">
        <f t="shared" si="33"/>
        <v>63.816662374999993</v>
      </c>
      <c r="N41" s="30">
        <f t="shared" si="34"/>
        <v>526.19266902812501</v>
      </c>
      <c r="O41" s="40"/>
      <c r="P41" s="41"/>
      <c r="Q41" s="41"/>
      <c r="R41" s="41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7700</v>
      </c>
      <c r="C42" s="19">
        <v>29000</v>
      </c>
      <c r="D42" s="20">
        <f t="shared" si="25"/>
        <v>5.7750000000000004</v>
      </c>
      <c r="E42" s="21">
        <f t="shared" si="26"/>
        <v>4215.75</v>
      </c>
      <c r="F42" s="20">
        <f t="shared" si="27"/>
        <v>1.5529500000000001</v>
      </c>
      <c r="G42" s="21">
        <f t="shared" si="28"/>
        <v>282.16635615000007</v>
      </c>
      <c r="H42" s="20">
        <f t="shared" ref="H42:I42" si="54">F42+D42</f>
        <v>7.3279500000000004</v>
      </c>
      <c r="I42" s="22">
        <f t="shared" si="54"/>
        <v>4497.91635615</v>
      </c>
      <c r="J42" s="23">
        <f t="shared" si="30"/>
        <v>63.283467831500005</v>
      </c>
      <c r="K42" s="23">
        <f t="shared" si="31"/>
        <v>483.52600828612503</v>
      </c>
      <c r="L42" s="23">
        <f t="shared" si="32"/>
        <v>546.80947611762508</v>
      </c>
      <c r="M42" s="24">
        <f t="shared" si="33"/>
        <v>75.259756354999993</v>
      </c>
      <c r="N42" s="30">
        <f t="shared" si="34"/>
        <v>622.06923247262512</v>
      </c>
      <c r="O42" s="40"/>
      <c r="P42" s="41"/>
      <c r="Q42" s="41"/>
      <c r="R42" s="41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9500</v>
      </c>
      <c r="C43" s="19">
        <v>35000</v>
      </c>
      <c r="D43" s="20">
        <f t="shared" si="25"/>
        <v>7.125</v>
      </c>
      <c r="E43" s="21">
        <f t="shared" si="26"/>
        <v>5201.25</v>
      </c>
      <c r="F43" s="20">
        <f t="shared" si="27"/>
        <v>1.87425</v>
      </c>
      <c r="G43" s="21">
        <f t="shared" si="28"/>
        <v>340.54560225000006</v>
      </c>
      <c r="H43" s="20">
        <f t="shared" ref="H43:I43" si="55">F43+D43</f>
        <v>8.99925</v>
      </c>
      <c r="I43" s="22">
        <f t="shared" si="55"/>
        <v>5541.7956022500002</v>
      </c>
      <c r="J43" s="23">
        <f t="shared" si="30"/>
        <v>77.716653072499994</v>
      </c>
      <c r="K43" s="23">
        <f t="shared" si="31"/>
        <v>595.7430272418751</v>
      </c>
      <c r="L43" s="23">
        <f t="shared" si="32"/>
        <v>673.45968031437508</v>
      </c>
      <c r="M43" s="24">
        <f t="shared" si="33"/>
        <v>92.424397324999987</v>
      </c>
      <c r="N43" s="30">
        <f t="shared" si="34"/>
        <v>765.88407763937505</v>
      </c>
      <c r="O43" s="40"/>
      <c r="P43" s="41"/>
      <c r="Q43" s="41"/>
      <c r="R43" s="41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42" t="s">
        <v>68</v>
      </c>
      <c r="B44" s="43">
        <v>11000</v>
      </c>
      <c r="C44" s="44">
        <v>39000</v>
      </c>
      <c r="D44" s="45">
        <f t="shared" si="25"/>
        <v>8.25</v>
      </c>
      <c r="E44" s="46">
        <f t="shared" si="26"/>
        <v>6022.5</v>
      </c>
      <c r="F44" s="45">
        <f t="shared" si="27"/>
        <v>2.0884499999999999</v>
      </c>
      <c r="G44" s="46">
        <f t="shared" si="28"/>
        <v>379.46509965000001</v>
      </c>
      <c r="H44" s="45">
        <f t="shared" ref="H44:I44" si="56">F44+D44</f>
        <v>10.33845</v>
      </c>
      <c r="I44" s="47">
        <f t="shared" si="56"/>
        <v>6401.9650996500004</v>
      </c>
      <c r="J44" s="48">
        <f t="shared" si="30"/>
        <v>89.281854816500001</v>
      </c>
      <c r="K44" s="48">
        <f t="shared" si="31"/>
        <v>688.21124821237515</v>
      </c>
      <c r="L44" s="48">
        <f t="shared" si="32"/>
        <v>777.49310302887511</v>
      </c>
      <c r="M44" s="49">
        <f t="shared" si="33"/>
        <v>106.17829380499998</v>
      </c>
      <c r="N44" s="50">
        <f t="shared" si="34"/>
        <v>883.67139683387506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5"/>
      <c r="B45" s="4"/>
      <c r="C45" s="4"/>
      <c r="D45" s="4"/>
      <c r="E45" s="4"/>
      <c r="F45" s="4"/>
      <c r="G45" s="4"/>
      <c r="H45" s="51"/>
      <c r="I45" s="4"/>
      <c r="J45" s="52"/>
      <c r="K45" s="52"/>
      <c r="L45" s="52"/>
      <c r="M45" s="52"/>
      <c r="N45" s="5"/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6"/>
      <c r="M46" s="4"/>
      <c r="N46" s="5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 t="s">
        <v>70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6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 t="s">
        <v>16</v>
      </c>
      <c r="F48" s="4"/>
      <c r="G48" s="4"/>
      <c r="H48" s="4"/>
      <c r="I48" s="4"/>
      <c r="J48" s="4"/>
      <c r="K48" s="4"/>
      <c r="L48" s="6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4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75</v>
      </c>
      <c r="B53" s="4"/>
      <c r="C53" s="5"/>
      <c r="D53" s="51"/>
      <c r="E53" s="51"/>
      <c r="F53" s="51"/>
      <c r="G53" s="51"/>
      <c r="H53" s="5"/>
      <c r="I53" s="5"/>
      <c r="J53" s="5"/>
      <c r="K53" s="5"/>
      <c r="L53" s="5"/>
      <c r="M53" s="5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76</v>
      </c>
      <c r="B54" s="4"/>
      <c r="C54" s="5"/>
      <c r="D54" s="51"/>
      <c r="E54" s="51"/>
      <c r="F54" s="51"/>
      <c r="G54" s="5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4"/>
      <c r="D55" s="51"/>
      <c r="E55" s="51"/>
      <c r="F55" s="51"/>
      <c r="G55" s="51"/>
      <c r="H55" s="4"/>
      <c r="I55" s="4"/>
      <c r="J55" s="4"/>
      <c r="K55" s="4"/>
      <c r="L55" s="6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6"/>
      <c r="M56" s="5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79</v>
      </c>
      <c r="B58" s="4"/>
      <c r="C58" s="5"/>
      <c r="D58" s="51"/>
      <c r="E58" s="51"/>
      <c r="F58" s="51"/>
      <c r="G58" s="5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 t="s">
        <v>80</v>
      </c>
      <c r="B59" s="4"/>
      <c r="C59" s="5"/>
      <c r="D59" s="51"/>
      <c r="E59" s="51"/>
      <c r="F59" s="51"/>
      <c r="G59" s="5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4"/>
      <c r="C60" s="5"/>
      <c r="D60" s="51"/>
      <c r="E60" s="51"/>
      <c r="F60" s="51"/>
      <c r="G60" s="5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4"/>
      <c r="C61" s="5"/>
      <c r="D61" s="51"/>
      <c r="E61" s="51"/>
      <c r="F61" s="51"/>
      <c r="G61" s="5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1"/>
      <c r="E62" s="51"/>
      <c r="F62" s="51"/>
      <c r="G62" s="5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1"/>
      <c r="E63" s="51"/>
      <c r="F63" s="51"/>
      <c r="G63" s="5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5"/>
      <c r="C64" s="5"/>
      <c r="D64" s="51"/>
      <c r="E64" s="51"/>
      <c r="F64" s="51"/>
      <c r="G64" s="5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5"/>
      <c r="C65" s="5"/>
      <c r="D65" s="51"/>
      <c r="E65" s="51"/>
      <c r="F65" s="51"/>
      <c r="G65" s="5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1"/>
      <c r="E66" s="51"/>
      <c r="F66" s="51"/>
      <c r="G66" s="5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1"/>
      <c r="E67" s="51"/>
      <c r="F67" s="51"/>
      <c r="G67" s="5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1"/>
      <c r="E68" s="51"/>
      <c r="F68" s="51"/>
      <c r="G68" s="5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1"/>
      <c r="E69" s="51"/>
      <c r="F69" s="51"/>
      <c r="G69" s="5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1"/>
      <c r="E70" s="51"/>
      <c r="F70" s="51"/>
      <c r="G70" s="5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1"/>
      <c r="E71" s="51"/>
      <c r="F71" s="51"/>
      <c r="G71" s="5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1"/>
      <c r="E72" s="51"/>
      <c r="F72" s="51"/>
      <c r="G72" s="5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"/>
      <c r="F73" s="51"/>
      <c r="G73" s="5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"/>
      <c r="F74" s="5"/>
      <c r="G74" s="5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"/>
      <c r="G75" s="5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6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6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87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8.6363966666666663</v>
      </c>
      <c r="K5" s="14">
        <f>((Q18+Q21)/2)+(Q23+Q24+Q25)</f>
        <v>0.10750000000000001</v>
      </c>
      <c r="L5" s="15" t="s">
        <v>16</v>
      </c>
      <c r="M5" s="16">
        <f>((T13)+(T14)+(T15))/3</f>
        <v>11.011833333333334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0.48806566208450003</v>
      </c>
      <c r="K6" s="23">
        <f t="shared" ref="K6:K20" si="6">+I6*$K$5</f>
        <v>3.6678311427078758</v>
      </c>
      <c r="L6" s="23">
        <f t="shared" ref="L6:L20" si="7">+K6+J6</f>
        <v>4.1558968047923761</v>
      </c>
      <c r="M6" s="24">
        <f t="shared" ref="M6:M7" si="8">+$H6*$M$5</f>
        <v>0.62230788302500006</v>
      </c>
      <c r="N6" s="25">
        <f t="shared" ref="N6:N20" si="9">M6+L6</f>
        <v>4.7782046878173761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1.3878257623499999</v>
      </c>
      <c r="K7" s="23">
        <f t="shared" si="6"/>
        <v>9.7698028433625002</v>
      </c>
      <c r="L7" s="23">
        <f t="shared" si="7"/>
        <v>11.1576286057125</v>
      </c>
      <c r="M7" s="24">
        <f t="shared" si="8"/>
        <v>1.7695465575</v>
      </c>
      <c r="N7" s="30">
        <f t="shared" si="9"/>
        <v>12.9271751632125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1.8504343498000002</v>
      </c>
      <c r="K8" s="23">
        <f t="shared" si="6"/>
        <v>13.026403791150003</v>
      </c>
      <c r="L8" s="23">
        <f t="shared" si="7"/>
        <v>14.876838140950003</v>
      </c>
      <c r="M8" s="24">
        <f t="shared" ref="M8:M20" si="12">+H8*$M$5</f>
        <v>2.3593954100000003</v>
      </c>
      <c r="N8" s="30">
        <f t="shared" si="9"/>
        <v>17.236233550950004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2.3592908413999996</v>
      </c>
      <c r="K9" s="23">
        <f t="shared" si="6"/>
        <v>16.387600888200001</v>
      </c>
      <c r="L9" s="23">
        <f t="shared" si="7"/>
        <v>18.746891729600001</v>
      </c>
      <c r="M9" s="24">
        <f t="shared" si="12"/>
        <v>3.0082126299999996</v>
      </c>
      <c r="N9" s="30">
        <f t="shared" si="9"/>
        <v>21.755104359600001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3.1457643038499992</v>
      </c>
      <c r="K10" s="23">
        <f t="shared" si="6"/>
        <v>22.587014335987501</v>
      </c>
      <c r="L10" s="23">
        <f t="shared" si="7"/>
        <v>25.732778639837498</v>
      </c>
      <c r="M10" s="24">
        <f t="shared" si="12"/>
        <v>4.0110052324999996</v>
      </c>
      <c r="N10" s="30">
        <f t="shared" si="9"/>
        <v>29.743783872337499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3.7933645079000002</v>
      </c>
      <c r="K11" s="23">
        <f t="shared" si="6"/>
        <v>26.261999880825005</v>
      </c>
      <c r="L11" s="23">
        <f t="shared" si="7"/>
        <v>30.055364388725007</v>
      </c>
      <c r="M11" s="24">
        <f t="shared" si="12"/>
        <v>4.8367275550000004</v>
      </c>
      <c r="N11" s="30">
        <f t="shared" si="9"/>
        <v>34.892091943725006</v>
      </c>
      <c r="O11" s="26"/>
      <c r="P11" s="27"/>
      <c r="Q11" s="83" t="s">
        <v>88</v>
      </c>
      <c r="R11" s="84"/>
      <c r="S11" s="84"/>
      <c r="T11" s="84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4.2531904483440002</v>
      </c>
      <c r="K12" s="23">
        <f t="shared" si="6"/>
        <v>29.379686692347004</v>
      </c>
      <c r="L12" s="23">
        <f t="shared" si="7"/>
        <v>33.632877140691008</v>
      </c>
      <c r="M12" s="24">
        <f t="shared" si="12"/>
        <v>5.4230283948000002</v>
      </c>
      <c r="N12" s="30">
        <f t="shared" si="9"/>
        <v>39.055905535491007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5.0192578327500001</v>
      </c>
      <c r="K13" s="23">
        <f t="shared" si="6"/>
        <v>34.560396474187506</v>
      </c>
      <c r="L13" s="23">
        <f t="shared" si="7"/>
        <v>39.579654306937506</v>
      </c>
      <c r="M13" s="24">
        <f t="shared" si="12"/>
        <v>6.3998022375000003</v>
      </c>
      <c r="N13" s="30">
        <f t="shared" si="9"/>
        <v>45.979456544437504</v>
      </c>
      <c r="O13" s="26"/>
      <c r="P13" s="31" t="s">
        <v>30</v>
      </c>
      <c r="Q13" s="33">
        <v>2.64E-2</v>
      </c>
      <c r="R13" s="34">
        <v>5.1058000000000003</v>
      </c>
      <c r="S13" s="35">
        <v>2.915</v>
      </c>
      <c r="T13" s="34">
        <v>10.7699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6.2451511576000005</v>
      </c>
      <c r="K14" s="23">
        <f t="shared" si="6"/>
        <v>42.858793067550003</v>
      </c>
      <c r="L14" s="23">
        <f t="shared" si="7"/>
        <v>49.103944225150002</v>
      </c>
      <c r="M14" s="24">
        <f t="shared" si="12"/>
        <v>7.9628769200000011</v>
      </c>
      <c r="N14" s="30">
        <f t="shared" si="9"/>
        <v>57.066821145150001</v>
      </c>
      <c r="O14" s="26"/>
      <c r="P14" s="31" t="s">
        <v>32</v>
      </c>
      <c r="Q14" s="33">
        <v>2.8219999999999999E-2</v>
      </c>
      <c r="R14" s="34">
        <v>5.3013000000000003</v>
      </c>
      <c r="S14" s="35">
        <v>3.1154999999999999</v>
      </c>
      <c r="T14" s="34">
        <v>10.609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6.3867086080839996</v>
      </c>
      <c r="K15" s="23">
        <f t="shared" si="6"/>
        <v>43.842049120842013</v>
      </c>
      <c r="L15" s="23">
        <f t="shared" si="7"/>
        <v>50.228757728926013</v>
      </c>
      <c r="M15" s="24">
        <f t="shared" si="12"/>
        <v>8.1433696778000009</v>
      </c>
      <c r="N15" s="30">
        <f t="shared" si="9"/>
        <v>58.372127406726015</v>
      </c>
      <c r="O15" s="26"/>
      <c r="P15" s="31" t="s">
        <v>34</v>
      </c>
      <c r="Q15" s="33">
        <v>3.177E-2</v>
      </c>
      <c r="R15" s="34">
        <v>5.8769</v>
      </c>
      <c r="S15" s="35">
        <v>3.5083000000000002</v>
      </c>
      <c r="T15" s="34">
        <v>11.656599999999999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6.6818505550500005</v>
      </c>
      <c r="K16" s="23">
        <f t="shared" si="6"/>
        <v>45.879969015337508</v>
      </c>
      <c r="L16" s="23">
        <f t="shared" si="7"/>
        <v>52.561819570387506</v>
      </c>
      <c r="M16" s="24">
        <f t="shared" si="12"/>
        <v>8.5196902725000001</v>
      </c>
      <c r="N16" s="30">
        <f t="shared" si="9"/>
        <v>61.081509842887506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7.1805376895749999</v>
      </c>
      <c r="K17" s="23">
        <f t="shared" si="6"/>
        <v>49.306580537756254</v>
      </c>
      <c r="L17" s="23">
        <f t="shared" si="7"/>
        <v>56.487118227331251</v>
      </c>
      <c r="M17" s="24">
        <f t="shared" si="12"/>
        <v>9.1555410587499999</v>
      </c>
      <c r="N17" s="30">
        <f t="shared" si="9"/>
        <v>65.642659286081255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7.6792248241000012</v>
      </c>
      <c r="K18" s="23">
        <f t="shared" si="6"/>
        <v>52.733192060175014</v>
      </c>
      <c r="L18" s="23">
        <f t="shared" si="7"/>
        <v>60.412416884275018</v>
      </c>
      <c r="M18" s="24">
        <f t="shared" si="12"/>
        <v>9.7913918450000015</v>
      </c>
      <c r="N18" s="30">
        <f t="shared" si="9"/>
        <v>70.203808729275025</v>
      </c>
      <c r="O18" s="26"/>
      <c r="P18" s="31" t="s">
        <v>38</v>
      </c>
      <c r="Q18" s="36">
        <v>9.2999999999999999E-2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8.7908728711045008</v>
      </c>
      <c r="K19" s="23">
        <f t="shared" si="6"/>
        <v>60.552172219342886</v>
      </c>
      <c r="L19" s="23">
        <f t="shared" si="7"/>
        <v>69.34304509044739</v>
      </c>
      <c r="M19" s="24">
        <f t="shared" si="12"/>
        <v>11.208798142025001</v>
      </c>
      <c r="N19" s="25">
        <f t="shared" si="9"/>
        <v>80.551843232472393</v>
      </c>
      <c r="O19" s="26"/>
      <c r="P19" s="31"/>
      <c r="Q19" s="37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9.5296591738999989</v>
      </c>
      <c r="K20" s="23">
        <f t="shared" si="6"/>
        <v>65.759595851325003</v>
      </c>
      <c r="L20" s="23">
        <f t="shared" si="7"/>
        <v>75.289255025225003</v>
      </c>
      <c r="M20" s="24">
        <f t="shared" si="12"/>
        <v>12.150787254999999</v>
      </c>
      <c r="N20" s="30">
        <f t="shared" si="9"/>
        <v>87.440042280225001</v>
      </c>
      <c r="O20" s="26"/>
      <c r="P20" s="31"/>
      <c r="Q20" s="37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6">
        <v>0.11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4" si="25">B22/1000*0.75</f>
        <v>6.225E-2</v>
      </c>
      <c r="E22" s="21">
        <f t="shared" ref="E22:E44" si="26">D22*8760/12</f>
        <v>45.442499999999995</v>
      </c>
      <c r="F22" s="20">
        <f t="shared" ref="F22:F44" si="27">C22/1000*0.0714*0.75</f>
        <v>2.1420000000000002E-2</v>
      </c>
      <c r="G22" s="21">
        <f t="shared" ref="G22:G44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4" si="30">+$H22*$J$5</f>
        <v>0.72260730909999993</v>
      </c>
      <c r="K22" s="23">
        <f t="shared" ref="K22:K44" si="31">+I22*$K$5</f>
        <v>5.3034533470500005</v>
      </c>
      <c r="L22" s="23">
        <f t="shared" ref="L22:L44" si="32">+K22+J22</f>
        <v>6.0260606561500003</v>
      </c>
      <c r="M22" s="24">
        <f t="shared" ref="M22:M44" si="33">+H22*$M$5</f>
        <v>0.92136009499999993</v>
      </c>
      <c r="N22" s="30">
        <f t="shared" ref="N22:N44" si="34">M22+L22</f>
        <v>6.9474207511500001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1.1102735644749999</v>
      </c>
      <c r="K23" s="23">
        <f t="shared" si="31"/>
        <v>8.0369062202062516</v>
      </c>
      <c r="L23" s="23">
        <f t="shared" si="32"/>
        <v>9.147179784681251</v>
      </c>
      <c r="M23" s="24">
        <f t="shared" si="33"/>
        <v>1.41565376375</v>
      </c>
      <c r="N23" s="30">
        <f t="shared" si="34"/>
        <v>10.56283354843125</v>
      </c>
      <c r="O23" s="26"/>
      <c r="P23" s="31" t="s">
        <v>45</v>
      </c>
      <c r="Q23" s="38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2.2205471289499998</v>
      </c>
      <c r="K24" s="23">
        <f t="shared" si="31"/>
        <v>16.073812440412503</v>
      </c>
      <c r="L24" s="23">
        <f t="shared" si="32"/>
        <v>18.294359569362502</v>
      </c>
      <c r="M24" s="24">
        <f t="shared" si="33"/>
        <v>2.8313075274999999</v>
      </c>
      <c r="N24" s="30">
        <f t="shared" si="34"/>
        <v>21.1256670968625</v>
      </c>
      <c r="O24" s="26"/>
      <c r="P24" s="31" t="s">
        <v>47</v>
      </c>
      <c r="Q24" s="38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2.7756515246999998</v>
      </c>
      <c r="K25" s="23">
        <f t="shared" si="31"/>
        <v>19.539605686725</v>
      </c>
      <c r="L25" s="23">
        <f t="shared" si="32"/>
        <v>22.315257211424999</v>
      </c>
      <c r="M25" s="24">
        <f t="shared" si="33"/>
        <v>3.539093115</v>
      </c>
      <c r="N25" s="30">
        <f t="shared" si="34"/>
        <v>25.854350326424999</v>
      </c>
      <c r="O25" s="26"/>
      <c r="P25" s="31" t="s">
        <v>49</v>
      </c>
      <c r="Q25" s="38">
        <v>1.5E-3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3.7008686996000004</v>
      </c>
      <c r="K26" s="23">
        <f t="shared" si="31"/>
        <v>26.052807582300005</v>
      </c>
      <c r="L26" s="23">
        <f t="shared" si="32"/>
        <v>29.753676281900006</v>
      </c>
      <c r="M26" s="24">
        <f t="shared" si="33"/>
        <v>4.7187908200000006</v>
      </c>
      <c r="N26" s="30">
        <f t="shared" si="34"/>
        <v>34.472467101900008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600</v>
      </c>
      <c r="C27" s="19">
        <v>3400</v>
      </c>
      <c r="D27" s="20">
        <f t="shared" si="25"/>
        <v>0.44999999999999996</v>
      </c>
      <c r="E27" s="21">
        <f t="shared" si="26"/>
        <v>328.49999999999994</v>
      </c>
      <c r="F27" s="20">
        <f t="shared" si="27"/>
        <v>0.18207000000000001</v>
      </c>
      <c r="G27" s="21">
        <f t="shared" si="28"/>
        <v>33.081572790000003</v>
      </c>
      <c r="H27" s="20">
        <f t="shared" ref="H27:I27" si="39">F27+D27</f>
        <v>0.63206999999999991</v>
      </c>
      <c r="I27" s="22">
        <f t="shared" si="39"/>
        <v>361.58157278999994</v>
      </c>
      <c r="J27" s="23">
        <f t="shared" si="30"/>
        <v>5.4588072410999988</v>
      </c>
      <c r="K27" s="23">
        <f t="shared" si="31"/>
        <v>38.870019074924997</v>
      </c>
      <c r="L27" s="23">
        <f t="shared" si="32"/>
        <v>44.328826316024994</v>
      </c>
      <c r="M27" s="24">
        <f t="shared" si="33"/>
        <v>6.9602494949999993</v>
      </c>
      <c r="N27" s="30">
        <f t="shared" si="34"/>
        <v>51.289075811024993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39">
        <f>ROUND(B27+((B29-B27)/(150-112.5))*(125-112.5),0)</f>
        <v>633</v>
      </c>
      <c r="C28" s="39">
        <f>ROUND(C27+((C29-C27)/(150-112.5))*(125-112.5),2)</f>
        <v>3766.67</v>
      </c>
      <c r="D28" s="20">
        <f t="shared" si="25"/>
        <v>0.47475000000000001</v>
      </c>
      <c r="E28" s="21">
        <f t="shared" si="26"/>
        <v>346.56750000000005</v>
      </c>
      <c r="F28" s="20">
        <f t="shared" si="27"/>
        <v>0.2017051785</v>
      </c>
      <c r="G28" s="21">
        <f t="shared" si="28"/>
        <v>36.649225817914505</v>
      </c>
      <c r="H28" s="20">
        <f t="shared" ref="H28:I28" si="40">F28+D28</f>
        <v>0.67645517850000003</v>
      </c>
      <c r="I28" s="22">
        <f t="shared" si="40"/>
        <v>383.21672581791455</v>
      </c>
      <c r="J28" s="23">
        <f t="shared" si="30"/>
        <v>5.8421352487468052</v>
      </c>
      <c r="K28" s="23">
        <f t="shared" si="31"/>
        <v>41.195798025425816</v>
      </c>
      <c r="L28" s="23">
        <f t="shared" si="32"/>
        <v>47.037933274172623</v>
      </c>
      <c r="M28" s="24">
        <f t="shared" si="33"/>
        <v>7.4490116831122508</v>
      </c>
      <c r="N28" s="25">
        <f t="shared" si="34"/>
        <v>54.486944957284877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19">
        <v>700</v>
      </c>
      <c r="C29" s="19">
        <v>4500</v>
      </c>
      <c r="D29" s="20">
        <f t="shared" si="25"/>
        <v>0.52499999999999991</v>
      </c>
      <c r="E29" s="21">
        <f t="shared" si="26"/>
        <v>383.24999999999994</v>
      </c>
      <c r="F29" s="20">
        <f t="shared" si="27"/>
        <v>0.24097500000000002</v>
      </c>
      <c r="G29" s="21">
        <f t="shared" si="28"/>
        <v>43.784434575000006</v>
      </c>
      <c r="H29" s="20">
        <f t="shared" ref="H29:I29" si="41">F29+D29</f>
        <v>0.76597499999999996</v>
      </c>
      <c r="I29" s="22">
        <f t="shared" si="41"/>
        <v>427.03443457499998</v>
      </c>
      <c r="J29" s="23">
        <f t="shared" si="30"/>
        <v>6.615263936749999</v>
      </c>
      <c r="K29" s="23">
        <f t="shared" si="31"/>
        <v>45.906201716812504</v>
      </c>
      <c r="L29" s="23">
        <f t="shared" si="32"/>
        <v>52.521465653562501</v>
      </c>
      <c r="M29" s="24">
        <f t="shared" si="33"/>
        <v>8.4347890374999999</v>
      </c>
      <c r="N29" s="30">
        <f t="shared" si="34"/>
        <v>60.956254691062497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766</v>
      </c>
      <c r="C30" s="19">
        <v>4767</v>
      </c>
      <c r="D30" s="20">
        <f t="shared" si="25"/>
        <v>0.57450000000000001</v>
      </c>
      <c r="E30" s="21">
        <f t="shared" si="26"/>
        <v>419.38499999999999</v>
      </c>
      <c r="F30" s="20">
        <f t="shared" si="27"/>
        <v>0.25527285000000005</v>
      </c>
      <c r="G30" s="21">
        <f t="shared" si="28"/>
        <v>46.382311026450004</v>
      </c>
      <c r="H30" s="20">
        <f t="shared" ref="H30:I30" si="42">F30+D30</f>
        <v>0.82977285000000012</v>
      </c>
      <c r="I30" s="22">
        <f t="shared" si="42"/>
        <v>465.76731102644999</v>
      </c>
      <c r="J30" s="23">
        <f t="shared" si="30"/>
        <v>7.1662474758305006</v>
      </c>
      <c r="K30" s="23">
        <f t="shared" si="31"/>
        <v>50.069985935343382</v>
      </c>
      <c r="L30" s="23">
        <f t="shared" si="32"/>
        <v>57.236233411173885</v>
      </c>
      <c r="M30" s="24">
        <f t="shared" si="33"/>
        <v>9.1373203287250018</v>
      </c>
      <c r="N30" s="30">
        <f t="shared" si="34"/>
        <v>66.373553739898881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833</v>
      </c>
      <c r="C31" s="19">
        <v>5033</v>
      </c>
      <c r="D31" s="20">
        <f t="shared" si="25"/>
        <v>0.62474999999999992</v>
      </c>
      <c r="E31" s="21">
        <f t="shared" si="26"/>
        <v>456.06749999999994</v>
      </c>
      <c r="F31" s="20">
        <f t="shared" si="27"/>
        <v>0.26951715000000004</v>
      </c>
      <c r="G31" s="21">
        <f t="shared" si="28"/>
        <v>48.97045760355001</v>
      </c>
      <c r="H31" s="20">
        <f t="shared" ref="H31:I31" si="43">F31+D31</f>
        <v>0.8942671499999999</v>
      </c>
      <c r="I31" s="22">
        <f t="shared" si="43"/>
        <v>505.03795760354996</v>
      </c>
      <c r="J31" s="23">
        <f t="shared" si="30"/>
        <v>7.7232458333694991</v>
      </c>
      <c r="K31" s="23">
        <f t="shared" si="31"/>
        <v>54.29158044238163</v>
      </c>
      <c r="L31" s="23">
        <f t="shared" si="32"/>
        <v>62.014826275751126</v>
      </c>
      <c r="M31" s="24">
        <f t="shared" si="33"/>
        <v>9.8475208112749986</v>
      </c>
      <c r="N31" s="30">
        <f t="shared" si="34"/>
        <v>71.862347087026123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900</v>
      </c>
      <c r="C32" s="19">
        <v>5300</v>
      </c>
      <c r="D32" s="20">
        <f t="shared" si="25"/>
        <v>0.67500000000000004</v>
      </c>
      <c r="E32" s="21">
        <f t="shared" si="26"/>
        <v>492.75</v>
      </c>
      <c r="F32" s="20">
        <f t="shared" si="27"/>
        <v>0.28381500000000004</v>
      </c>
      <c r="G32" s="21">
        <f t="shared" si="28"/>
        <v>51.568334055000015</v>
      </c>
      <c r="H32" s="20">
        <f t="shared" ref="H32:I32" si="44">F32+D32</f>
        <v>0.95881500000000008</v>
      </c>
      <c r="I32" s="22">
        <f t="shared" si="44"/>
        <v>544.31833405500004</v>
      </c>
      <c r="J32" s="23">
        <f t="shared" si="30"/>
        <v>8.2807066699499998</v>
      </c>
      <c r="K32" s="23">
        <f t="shared" si="31"/>
        <v>58.514220910912513</v>
      </c>
      <c r="L32" s="23">
        <f t="shared" si="32"/>
        <v>66.79492758086252</v>
      </c>
      <c r="M32" s="24">
        <f t="shared" si="33"/>
        <v>10.558310977500001</v>
      </c>
      <c r="N32" s="30">
        <f t="shared" si="34"/>
        <v>77.35323855836252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1100</v>
      </c>
      <c r="C33" s="19">
        <v>6300</v>
      </c>
      <c r="D33" s="20">
        <f t="shared" si="25"/>
        <v>0.82500000000000007</v>
      </c>
      <c r="E33" s="21">
        <f t="shared" si="26"/>
        <v>602.25000000000011</v>
      </c>
      <c r="F33" s="20">
        <f t="shared" si="27"/>
        <v>0.33736500000000003</v>
      </c>
      <c r="G33" s="21">
        <f t="shared" si="28"/>
        <v>61.298208405000011</v>
      </c>
      <c r="H33" s="20">
        <f t="shared" ref="H33:I33" si="45">F33+D33</f>
        <v>1.1623650000000001</v>
      </c>
      <c r="I33" s="22">
        <f t="shared" si="45"/>
        <v>663.54820840500008</v>
      </c>
      <c r="J33" s="23">
        <f t="shared" si="30"/>
        <v>10.03864521145</v>
      </c>
      <c r="K33" s="23">
        <f t="shared" si="31"/>
        <v>71.331432403537519</v>
      </c>
      <c r="L33" s="23">
        <f t="shared" si="32"/>
        <v>81.370077614987522</v>
      </c>
      <c r="M33" s="24">
        <f t="shared" si="33"/>
        <v>12.799769652500002</v>
      </c>
      <c r="N33" s="30">
        <f t="shared" si="34"/>
        <v>94.169847267487526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1750</v>
      </c>
      <c r="C34" s="19">
        <v>6950</v>
      </c>
      <c r="D34" s="20">
        <f t="shared" si="25"/>
        <v>1.3125</v>
      </c>
      <c r="E34" s="21">
        <f t="shared" si="26"/>
        <v>958.125</v>
      </c>
      <c r="F34" s="20">
        <f t="shared" si="27"/>
        <v>0.37217250000000002</v>
      </c>
      <c r="G34" s="21">
        <f t="shared" si="28"/>
        <v>67.622626732499995</v>
      </c>
      <c r="H34" s="20">
        <f t="shared" ref="H34:I34" si="46">F34+D34</f>
        <v>1.6846725</v>
      </c>
      <c r="I34" s="22">
        <f t="shared" si="46"/>
        <v>1025.7476267325001</v>
      </c>
      <c r="J34" s="23">
        <f t="shared" si="30"/>
        <v>14.549499963424999</v>
      </c>
      <c r="K34" s="23">
        <f t="shared" si="31"/>
        <v>110.26786987374376</v>
      </c>
      <c r="L34" s="23">
        <f t="shared" si="32"/>
        <v>124.81736983716877</v>
      </c>
      <c r="M34" s="24">
        <f t="shared" si="33"/>
        <v>18.551332791250001</v>
      </c>
      <c r="N34" s="25">
        <f t="shared" si="34"/>
        <v>143.36870262841876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2075</v>
      </c>
      <c r="C35" s="19">
        <v>7275</v>
      </c>
      <c r="D35" s="20">
        <f t="shared" si="25"/>
        <v>1.5562500000000001</v>
      </c>
      <c r="E35" s="21">
        <f t="shared" si="26"/>
        <v>1136.0625000000002</v>
      </c>
      <c r="F35" s="20">
        <f t="shared" si="27"/>
        <v>0.38957625000000007</v>
      </c>
      <c r="G35" s="21">
        <f t="shared" si="28"/>
        <v>70.784835896250001</v>
      </c>
      <c r="H35" s="20">
        <f t="shared" ref="H35:I35" si="47">F35+D35</f>
        <v>1.9458262500000001</v>
      </c>
      <c r="I35" s="22">
        <f t="shared" si="47"/>
        <v>1206.8473358962501</v>
      </c>
      <c r="J35" s="23">
        <f t="shared" si="30"/>
        <v>16.804927339412501</v>
      </c>
      <c r="K35" s="23">
        <f t="shared" si="31"/>
        <v>129.7360886088469</v>
      </c>
      <c r="L35" s="23">
        <f t="shared" si="32"/>
        <v>146.5410159482594</v>
      </c>
      <c r="M35" s="24">
        <f t="shared" si="33"/>
        <v>21.427114360625001</v>
      </c>
      <c r="N35" s="30">
        <f t="shared" si="34"/>
        <v>167.96813030888441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2400</v>
      </c>
      <c r="C36" s="19">
        <v>7600</v>
      </c>
      <c r="D36" s="20">
        <f t="shared" si="25"/>
        <v>1.7999999999999998</v>
      </c>
      <c r="E36" s="21">
        <f t="shared" si="26"/>
        <v>1313.9999999999998</v>
      </c>
      <c r="F36" s="20">
        <f t="shared" si="27"/>
        <v>0.40698000000000001</v>
      </c>
      <c r="G36" s="21">
        <f t="shared" si="28"/>
        <v>73.947045059999994</v>
      </c>
      <c r="H36" s="20">
        <f t="shared" ref="H36:I36" si="48">F36+D36</f>
        <v>2.2069799999999997</v>
      </c>
      <c r="I36" s="22">
        <f t="shared" si="48"/>
        <v>1387.9470450599997</v>
      </c>
      <c r="J36" s="23">
        <f t="shared" si="30"/>
        <v>19.060354715399995</v>
      </c>
      <c r="K36" s="23">
        <f t="shared" si="31"/>
        <v>149.20430734394998</v>
      </c>
      <c r="L36" s="23">
        <f t="shared" si="32"/>
        <v>168.26466205934997</v>
      </c>
      <c r="M36" s="24">
        <f t="shared" si="33"/>
        <v>24.302895929999998</v>
      </c>
      <c r="N36" s="30">
        <f t="shared" si="34"/>
        <v>192.56755798934998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3000</v>
      </c>
      <c r="C37" s="19">
        <v>12000</v>
      </c>
      <c r="D37" s="20">
        <f t="shared" si="25"/>
        <v>2.25</v>
      </c>
      <c r="E37" s="21">
        <f t="shared" si="26"/>
        <v>1642.5</v>
      </c>
      <c r="F37" s="20">
        <f t="shared" si="27"/>
        <v>0.64260000000000006</v>
      </c>
      <c r="G37" s="21">
        <f t="shared" si="28"/>
        <v>116.75849220000001</v>
      </c>
      <c r="H37" s="20">
        <f t="shared" ref="H37:I37" si="49">F37+D37</f>
        <v>2.8925999999999998</v>
      </c>
      <c r="I37" s="22">
        <f t="shared" si="49"/>
        <v>1759.2584922000001</v>
      </c>
      <c r="J37" s="23">
        <f t="shared" si="30"/>
        <v>24.981640997999996</v>
      </c>
      <c r="K37" s="23">
        <f t="shared" si="31"/>
        <v>189.12028791150004</v>
      </c>
      <c r="L37" s="23">
        <f t="shared" si="32"/>
        <v>214.10192890950003</v>
      </c>
      <c r="M37" s="24">
        <f t="shared" si="33"/>
        <v>31.852829099999997</v>
      </c>
      <c r="N37" s="30">
        <f t="shared" si="34"/>
        <v>245.95475800950004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3400</v>
      </c>
      <c r="C38" s="19">
        <v>13000</v>
      </c>
      <c r="D38" s="20">
        <f t="shared" si="25"/>
        <v>2.5499999999999998</v>
      </c>
      <c r="E38" s="21">
        <f t="shared" si="26"/>
        <v>1861.5</v>
      </c>
      <c r="F38" s="20">
        <f t="shared" si="27"/>
        <v>0.69615000000000005</v>
      </c>
      <c r="G38" s="21">
        <f t="shared" si="28"/>
        <v>126.48836655000001</v>
      </c>
      <c r="H38" s="20">
        <f t="shared" ref="H38:I38" si="50">F38+D38</f>
        <v>3.2461500000000001</v>
      </c>
      <c r="I38" s="22">
        <f t="shared" si="50"/>
        <v>1987.9883665499999</v>
      </c>
      <c r="J38" s="23">
        <f t="shared" si="30"/>
        <v>28.035039039499999</v>
      </c>
      <c r="K38" s="23">
        <f t="shared" si="31"/>
        <v>213.708749404125</v>
      </c>
      <c r="L38" s="23">
        <f t="shared" si="32"/>
        <v>241.74378844362499</v>
      </c>
      <c r="M38" s="24">
        <f t="shared" si="33"/>
        <v>35.746062774999999</v>
      </c>
      <c r="N38" s="30">
        <f t="shared" si="34"/>
        <v>277.48985121862501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4500</v>
      </c>
      <c r="C39" s="19">
        <v>18000</v>
      </c>
      <c r="D39" s="20">
        <f t="shared" si="25"/>
        <v>3.375</v>
      </c>
      <c r="E39" s="21">
        <f t="shared" si="26"/>
        <v>2463.75</v>
      </c>
      <c r="F39" s="20">
        <f t="shared" si="27"/>
        <v>0.96390000000000009</v>
      </c>
      <c r="G39" s="21">
        <f t="shared" si="28"/>
        <v>175.13773830000002</v>
      </c>
      <c r="H39" s="20">
        <f t="shared" ref="H39:I39" si="51">F39+D39</f>
        <v>4.3388999999999998</v>
      </c>
      <c r="I39" s="22">
        <f t="shared" si="51"/>
        <v>2638.8877382999999</v>
      </c>
      <c r="J39" s="23">
        <f t="shared" si="30"/>
        <v>37.472461496999998</v>
      </c>
      <c r="K39" s="23">
        <f t="shared" si="31"/>
        <v>283.68043186725004</v>
      </c>
      <c r="L39" s="23">
        <f t="shared" si="32"/>
        <v>321.15289336425002</v>
      </c>
      <c r="M39" s="24">
        <f t="shared" si="33"/>
        <v>47.779243649999998</v>
      </c>
      <c r="N39" s="30">
        <f t="shared" si="34"/>
        <v>368.93213701425003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5400</v>
      </c>
      <c r="C40" s="19">
        <v>21000</v>
      </c>
      <c r="D40" s="20">
        <f t="shared" si="25"/>
        <v>4.0500000000000007</v>
      </c>
      <c r="E40" s="21">
        <f t="shared" si="26"/>
        <v>2956.5000000000005</v>
      </c>
      <c r="F40" s="20">
        <f t="shared" si="27"/>
        <v>1.1245500000000002</v>
      </c>
      <c r="G40" s="21">
        <f t="shared" si="28"/>
        <v>204.32736135000002</v>
      </c>
      <c r="H40" s="20">
        <f t="shared" ref="H40:I40" si="52">F40+D40</f>
        <v>5.1745500000000009</v>
      </c>
      <c r="I40" s="22">
        <f t="shared" si="52"/>
        <v>3160.8273613500005</v>
      </c>
      <c r="J40" s="23">
        <f t="shared" si="30"/>
        <v>44.689466371500004</v>
      </c>
      <c r="K40" s="23">
        <f t="shared" si="31"/>
        <v>339.78894134512507</v>
      </c>
      <c r="L40" s="23">
        <f t="shared" si="32"/>
        <v>384.47840771662504</v>
      </c>
      <c r="M40" s="24">
        <f t="shared" si="33"/>
        <v>56.981282175000011</v>
      </c>
      <c r="N40" s="30">
        <f t="shared" si="34"/>
        <v>441.45968989162503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6500</v>
      </c>
      <c r="C41" s="19">
        <v>25000</v>
      </c>
      <c r="D41" s="20">
        <f t="shared" si="25"/>
        <v>4.875</v>
      </c>
      <c r="E41" s="21">
        <f t="shared" si="26"/>
        <v>3558.75</v>
      </c>
      <c r="F41" s="20">
        <f t="shared" si="27"/>
        <v>1.3387500000000001</v>
      </c>
      <c r="G41" s="21">
        <f t="shared" si="28"/>
        <v>243.24685875000003</v>
      </c>
      <c r="H41" s="20">
        <f t="shared" ref="H41:I41" si="53">F41+D41</f>
        <v>6.2137500000000001</v>
      </c>
      <c r="I41" s="22">
        <f t="shared" si="53"/>
        <v>3801.9968587500002</v>
      </c>
      <c r="J41" s="23">
        <f t="shared" si="30"/>
        <v>53.664409787499999</v>
      </c>
      <c r="K41" s="23">
        <f t="shared" si="31"/>
        <v>408.71466231562505</v>
      </c>
      <c r="L41" s="23">
        <f t="shared" si="32"/>
        <v>462.37907210312505</v>
      </c>
      <c r="M41" s="24">
        <f t="shared" si="33"/>
        <v>68.424779375</v>
      </c>
      <c r="N41" s="30">
        <f t="shared" si="34"/>
        <v>530.80385147812501</v>
      </c>
      <c r="O41" s="40"/>
      <c r="P41" s="41"/>
      <c r="Q41" s="41"/>
      <c r="R41" s="41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7700</v>
      </c>
      <c r="C42" s="19">
        <v>29000</v>
      </c>
      <c r="D42" s="20">
        <f t="shared" si="25"/>
        <v>5.7750000000000004</v>
      </c>
      <c r="E42" s="21">
        <f t="shared" si="26"/>
        <v>4215.75</v>
      </c>
      <c r="F42" s="20">
        <f t="shared" si="27"/>
        <v>1.5529500000000001</v>
      </c>
      <c r="G42" s="21">
        <f t="shared" si="28"/>
        <v>282.16635615000007</v>
      </c>
      <c r="H42" s="20">
        <f t="shared" ref="H42:I42" si="54">F42+D42</f>
        <v>7.3279500000000004</v>
      </c>
      <c r="I42" s="22">
        <f t="shared" si="54"/>
        <v>4497.91635615</v>
      </c>
      <c r="J42" s="23">
        <f t="shared" si="30"/>
        <v>63.287082953500004</v>
      </c>
      <c r="K42" s="23">
        <f t="shared" si="31"/>
        <v>483.52600828612503</v>
      </c>
      <c r="L42" s="23">
        <f t="shared" si="32"/>
        <v>546.81309123962501</v>
      </c>
      <c r="M42" s="24">
        <f t="shared" si="33"/>
        <v>80.694164075000003</v>
      </c>
      <c r="N42" s="30">
        <f t="shared" si="34"/>
        <v>627.50725531462501</v>
      </c>
      <c r="O42" s="40"/>
      <c r="P42" s="41"/>
      <c r="Q42" s="41"/>
      <c r="R42" s="41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9500</v>
      </c>
      <c r="C43" s="19">
        <v>35000</v>
      </c>
      <c r="D43" s="20">
        <f t="shared" si="25"/>
        <v>7.125</v>
      </c>
      <c r="E43" s="21">
        <f t="shared" si="26"/>
        <v>5201.25</v>
      </c>
      <c r="F43" s="20">
        <f t="shared" si="27"/>
        <v>1.87425</v>
      </c>
      <c r="G43" s="21">
        <f t="shared" si="28"/>
        <v>340.54560225000006</v>
      </c>
      <c r="H43" s="20">
        <f t="shared" ref="H43:I43" si="55">F43+D43</f>
        <v>8.99925</v>
      </c>
      <c r="I43" s="22">
        <f t="shared" si="55"/>
        <v>5541.7956022500002</v>
      </c>
      <c r="J43" s="23">
        <f t="shared" si="30"/>
        <v>77.721092702500002</v>
      </c>
      <c r="K43" s="23">
        <f t="shared" si="31"/>
        <v>595.7430272418751</v>
      </c>
      <c r="L43" s="23">
        <f t="shared" si="32"/>
        <v>673.46411994437506</v>
      </c>
      <c r="M43" s="24">
        <f t="shared" si="33"/>
        <v>99.098241125000001</v>
      </c>
      <c r="N43" s="30">
        <f t="shared" si="34"/>
        <v>772.56236106937502</v>
      </c>
      <c r="O43" s="40"/>
      <c r="P43" s="41"/>
      <c r="Q43" s="41"/>
      <c r="R43" s="41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42" t="s">
        <v>68</v>
      </c>
      <c r="B44" s="43">
        <v>11000</v>
      </c>
      <c r="C44" s="44">
        <v>39000</v>
      </c>
      <c r="D44" s="45">
        <f t="shared" si="25"/>
        <v>8.25</v>
      </c>
      <c r="E44" s="46">
        <f t="shared" si="26"/>
        <v>6022.5</v>
      </c>
      <c r="F44" s="45">
        <f t="shared" si="27"/>
        <v>2.0884499999999999</v>
      </c>
      <c r="G44" s="46">
        <f t="shared" si="28"/>
        <v>379.46509965000001</v>
      </c>
      <c r="H44" s="45">
        <f t="shared" ref="H44:I44" si="56">F44+D44</f>
        <v>10.33845</v>
      </c>
      <c r="I44" s="47">
        <f t="shared" si="56"/>
        <v>6401.9650996500004</v>
      </c>
      <c r="J44" s="48">
        <f t="shared" si="30"/>
        <v>89.286955118499989</v>
      </c>
      <c r="K44" s="48">
        <f t="shared" si="31"/>
        <v>688.21124821237515</v>
      </c>
      <c r="L44" s="48">
        <f t="shared" si="32"/>
        <v>777.49820333087519</v>
      </c>
      <c r="M44" s="49">
        <f t="shared" si="33"/>
        <v>113.845288325</v>
      </c>
      <c r="N44" s="50">
        <f t="shared" si="34"/>
        <v>891.34349165587514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5"/>
      <c r="B45" s="4"/>
      <c r="C45" s="4"/>
      <c r="D45" s="4"/>
      <c r="E45" s="4"/>
      <c r="F45" s="4"/>
      <c r="G45" s="4"/>
      <c r="H45" s="51"/>
      <c r="I45" s="4"/>
      <c r="J45" s="52"/>
      <c r="K45" s="52"/>
      <c r="L45" s="52"/>
      <c r="M45" s="52"/>
      <c r="N45" s="5"/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6"/>
      <c r="M46" s="4"/>
      <c r="N46" s="5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 t="s">
        <v>70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6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 t="s">
        <v>16</v>
      </c>
      <c r="F48" s="4"/>
      <c r="G48" s="4"/>
      <c r="H48" s="4"/>
      <c r="I48" s="4"/>
      <c r="J48" s="4"/>
      <c r="K48" s="4"/>
      <c r="L48" s="6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4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75</v>
      </c>
      <c r="B53" s="4"/>
      <c r="C53" s="5"/>
      <c r="D53" s="51"/>
      <c r="E53" s="51"/>
      <c r="F53" s="51"/>
      <c r="G53" s="51"/>
      <c r="H53" s="5"/>
      <c r="I53" s="5"/>
      <c r="J53" s="5"/>
      <c r="K53" s="5"/>
      <c r="L53" s="5"/>
      <c r="M53" s="5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76</v>
      </c>
      <c r="B54" s="4"/>
      <c r="C54" s="5"/>
      <c r="D54" s="51"/>
      <c r="E54" s="51"/>
      <c r="F54" s="51"/>
      <c r="G54" s="5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4"/>
      <c r="D55" s="51"/>
      <c r="E55" s="51"/>
      <c r="F55" s="51"/>
      <c r="G55" s="51"/>
      <c r="H55" s="4"/>
      <c r="I55" s="4"/>
      <c r="J55" s="4"/>
      <c r="K55" s="4"/>
      <c r="L55" s="6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6"/>
      <c r="M56" s="5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79</v>
      </c>
      <c r="B58" s="4"/>
      <c r="C58" s="5"/>
      <c r="D58" s="51"/>
      <c r="E58" s="51"/>
      <c r="F58" s="51"/>
      <c r="G58" s="5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 t="s">
        <v>80</v>
      </c>
      <c r="B59" s="4"/>
      <c r="C59" s="5"/>
      <c r="D59" s="51"/>
      <c r="E59" s="51"/>
      <c r="F59" s="51"/>
      <c r="G59" s="5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4"/>
      <c r="C60" s="5"/>
      <c r="D60" s="51"/>
      <c r="E60" s="51"/>
      <c r="F60" s="51"/>
      <c r="G60" s="5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4"/>
      <c r="C61" s="5"/>
      <c r="D61" s="51"/>
      <c r="E61" s="51"/>
      <c r="F61" s="51"/>
      <c r="G61" s="5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1"/>
      <c r="E62" s="51"/>
      <c r="F62" s="51"/>
      <c r="G62" s="5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1"/>
      <c r="E63" s="51"/>
      <c r="F63" s="51"/>
      <c r="G63" s="5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5"/>
      <c r="C64" s="5"/>
      <c r="D64" s="51"/>
      <c r="E64" s="51"/>
      <c r="F64" s="51"/>
      <c r="G64" s="5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5"/>
      <c r="C65" s="5"/>
      <c r="D65" s="51"/>
      <c r="E65" s="51"/>
      <c r="F65" s="51"/>
      <c r="G65" s="5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1"/>
      <c r="E66" s="51"/>
      <c r="F66" s="51"/>
      <c r="G66" s="5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1"/>
      <c r="E67" s="51"/>
      <c r="F67" s="51"/>
      <c r="G67" s="5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1"/>
      <c r="E68" s="51"/>
      <c r="F68" s="51"/>
      <c r="G68" s="5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1"/>
      <c r="E69" s="51"/>
      <c r="F69" s="51"/>
      <c r="G69" s="5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1"/>
      <c r="E70" s="51"/>
      <c r="F70" s="51"/>
      <c r="G70" s="5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1"/>
      <c r="E71" s="51"/>
      <c r="F71" s="51"/>
      <c r="G71" s="5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1"/>
      <c r="E72" s="51"/>
      <c r="F72" s="51"/>
      <c r="G72" s="5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"/>
      <c r="F73" s="51"/>
      <c r="G73" s="5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"/>
      <c r="F74" s="5"/>
      <c r="G74" s="5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"/>
      <c r="G75" s="5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6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6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workbookViewId="0">
      <selection activeCell="C26" sqref="C26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5" t="s">
        <v>89</v>
      </c>
      <c r="B1" s="84"/>
      <c r="C1" s="84"/>
      <c r="D1" s="84"/>
      <c r="E1" s="84"/>
      <c r="F1" s="84"/>
      <c r="G1" s="84"/>
      <c r="H1" s="8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6" t="s">
        <v>90</v>
      </c>
      <c r="B2" s="84"/>
      <c r="C2" s="84"/>
      <c r="D2" s="84"/>
      <c r="E2" s="84"/>
      <c r="F2" s="84"/>
      <c r="G2" s="84"/>
      <c r="H2" s="8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7"/>
      <c r="B3" s="57"/>
      <c r="C3" s="58"/>
      <c r="D3" s="57"/>
      <c r="E3" s="59"/>
      <c r="F3" s="59"/>
      <c r="G3" s="60"/>
      <c r="H3" s="6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7" t="s">
        <v>91</v>
      </c>
      <c r="B4" s="84"/>
      <c r="C4" s="84"/>
      <c r="D4" s="84"/>
      <c r="E4" s="84"/>
      <c r="F4" s="84"/>
      <c r="G4" s="84"/>
      <c r="H4" s="8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7" t="s">
        <v>92</v>
      </c>
      <c r="B5" s="84"/>
      <c r="C5" s="84"/>
      <c r="D5" s="84"/>
      <c r="E5" s="84"/>
      <c r="F5" s="84"/>
      <c r="G5" s="84"/>
      <c r="H5" s="8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8" t="s">
        <v>93</v>
      </c>
      <c r="B6" s="84"/>
      <c r="C6" s="84"/>
      <c r="D6" s="84"/>
      <c r="E6" s="84"/>
      <c r="F6" s="84"/>
      <c r="G6" s="84"/>
      <c r="H6" s="8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1"/>
      <c r="F7" s="61"/>
      <c r="G7" s="61"/>
      <c r="H7" s="6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2" t="s">
        <v>94</v>
      </c>
      <c r="B8" s="4"/>
      <c r="C8" s="4"/>
      <c r="D8" s="4"/>
      <c r="E8" s="63"/>
      <c r="F8" s="64"/>
      <c r="G8" s="61"/>
      <c r="H8" s="6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1"/>
      <c r="F9" s="61"/>
      <c r="G9" s="61"/>
      <c r="H9" s="6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87.75" customHeight="1" x14ac:dyDescent="0.2">
      <c r="A10" s="65" t="s">
        <v>1</v>
      </c>
      <c r="B10" s="66" t="s">
        <v>2</v>
      </c>
      <c r="C10" s="66" t="s">
        <v>3</v>
      </c>
      <c r="D10" s="66" t="s">
        <v>10</v>
      </c>
      <c r="E10" s="67" t="s">
        <v>95</v>
      </c>
      <c r="F10" s="67" t="s">
        <v>12</v>
      </c>
      <c r="G10" s="67" t="s">
        <v>13</v>
      </c>
      <c r="H10" s="68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69" t="s">
        <v>15</v>
      </c>
      <c r="B11" s="70"/>
      <c r="C11" s="70"/>
      <c r="D11" s="71">
        <f>'2026-FULL'!J5</f>
        <v>8.6343900000000016</v>
      </c>
      <c r="E11" s="72">
        <f>'2026-FULL'!K5</f>
        <v>0.10750000000000001</v>
      </c>
      <c r="F11" s="73" t="str">
        <f>'2026-FULL'!L5</f>
        <v xml:space="preserve"> </v>
      </c>
      <c r="G11" s="72">
        <f>'2026-FULL'!M5</f>
        <v>7.9072333333333331</v>
      </c>
      <c r="H11" s="7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'2026-FULL'!B6</f>
        <v>58</v>
      </c>
      <c r="C12" s="19">
        <f>'2026-FULL'!C6</f>
        <v>243</v>
      </c>
      <c r="D12" s="75">
        <f>'2026-FULL'!J6</f>
        <v>0.48795226003350012</v>
      </c>
      <c r="E12" s="76">
        <f>'2026-FULL'!K6</f>
        <v>3.6678311427078758</v>
      </c>
      <c r="F12" s="76">
        <f>'2026-FULL'!L6</f>
        <v>4.1557834027413758</v>
      </c>
      <c r="G12" s="76">
        <f>'2026-FULL'!M6</f>
        <v>0.44685870983500003</v>
      </c>
      <c r="H12" s="77">
        <f>'2026-FULL'!N6</f>
        <v>4.6026421125763761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'2026-FULL'!B7</f>
        <v>150</v>
      </c>
      <c r="C13" s="19">
        <f>'2026-FULL'!C7</f>
        <v>900</v>
      </c>
      <c r="D13" s="75">
        <f>'2026-FULL'!J7</f>
        <v>1.3875033010500002</v>
      </c>
      <c r="E13" s="76">
        <f>'2026-FULL'!K7</f>
        <v>9.7698028433625002</v>
      </c>
      <c r="F13" s="76">
        <f>'2026-FULL'!L7</f>
        <v>11.1573061444125</v>
      </c>
      <c r="G13" s="76">
        <f>'2026-FULL'!M7</f>
        <v>1.2706528605</v>
      </c>
      <c r="H13" s="77">
        <f>'2026-FULL'!N7</f>
        <v>12.4279590049125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'2026-FULL'!B8</f>
        <v>200</v>
      </c>
      <c r="C14" s="19">
        <f>'2026-FULL'!C8</f>
        <v>1200</v>
      </c>
      <c r="D14" s="75">
        <f>'2026-FULL'!J8</f>
        <v>1.8500044014000006</v>
      </c>
      <c r="E14" s="76">
        <f>'2026-FULL'!K8</f>
        <v>13.026403791150003</v>
      </c>
      <c r="F14" s="76">
        <f>'2026-FULL'!L8</f>
        <v>14.876408192550002</v>
      </c>
      <c r="G14" s="76">
        <f>'2026-FULL'!M8</f>
        <v>1.6942038140000002</v>
      </c>
      <c r="H14" s="77">
        <f>'2026-FULL'!N8</f>
        <v>16.570612006550004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'2026-FULL'!B9</f>
        <v>250</v>
      </c>
      <c r="C15" s="19">
        <f>'2026-FULL'!C9</f>
        <v>1600</v>
      </c>
      <c r="D15" s="75">
        <f>'2026-FULL'!J9</f>
        <v>2.3587426602000003</v>
      </c>
      <c r="E15" s="76">
        <f>'2026-FULL'!K9</f>
        <v>16.387600888200001</v>
      </c>
      <c r="F15" s="76">
        <f>'2026-FULL'!L9</f>
        <v>18.746343548400002</v>
      </c>
      <c r="G15" s="76">
        <f>'2026-FULL'!M9</f>
        <v>2.1600980019999998</v>
      </c>
      <c r="H15" s="77">
        <f>'2026-FULL'!N9</f>
        <v>20.906441550400004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'2026-FULL'!B10</f>
        <v>350</v>
      </c>
      <c r="C16" s="19">
        <f>'2026-FULL'!C10</f>
        <v>1900</v>
      </c>
      <c r="D16" s="75">
        <f>'2026-FULL'!J10</f>
        <v>3.1450333855500001</v>
      </c>
      <c r="E16" s="76">
        <f>'2026-FULL'!K10</f>
        <v>22.587014335987501</v>
      </c>
      <c r="F16" s="76">
        <f>'2026-FULL'!L10</f>
        <v>25.732047721537501</v>
      </c>
      <c r="G16" s="76">
        <f>'2026-FULL'!M10</f>
        <v>2.8801702054999994</v>
      </c>
      <c r="H16" s="77">
        <f>'2026-FULL'!N10</f>
        <v>28.612217927037502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'2026-FULL'!B11</f>
        <v>400</v>
      </c>
      <c r="C17" s="19">
        <f>'2026-FULL'!C11</f>
        <v>2600</v>
      </c>
      <c r="D17" s="75">
        <f>'2026-FULL'!J11</f>
        <v>3.7924831197000013</v>
      </c>
      <c r="E17" s="76">
        <f>'2026-FULL'!K11</f>
        <v>26.261999880825005</v>
      </c>
      <c r="F17" s="76">
        <f>'2026-FULL'!L11</f>
        <v>30.054483000525007</v>
      </c>
      <c r="G17" s="76">
        <f>'2026-FULL'!M11</f>
        <v>3.4730940970000006</v>
      </c>
      <c r="H17" s="77">
        <f>'2026-FULL'!N11</f>
        <v>33.527577097525011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'2026-FULL'!B12</f>
        <v>447</v>
      </c>
      <c r="C18" s="19">
        <f>'2026-FULL'!C12</f>
        <v>2936</v>
      </c>
      <c r="D18" s="75">
        <f>'2026-FULL'!J12</f>
        <v>4.2522022195920011</v>
      </c>
      <c r="E18" s="76">
        <f>'2026-FULL'!K12</f>
        <v>29.379686692347004</v>
      </c>
      <c r="F18" s="76">
        <f>'2026-FULL'!L12</f>
        <v>33.631888911939008</v>
      </c>
      <c r="G18" s="76">
        <f>'2026-FULL'!M12</f>
        <v>3.8940973399200001</v>
      </c>
      <c r="H18" s="77">
        <f>'2026-FULL'!N12</f>
        <v>37.52598625185901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'2026-FULL'!B13</f>
        <v>525</v>
      </c>
      <c r="C19" s="19">
        <f>'2026-FULL'!C13</f>
        <v>3500</v>
      </c>
      <c r="D19" s="75">
        <f>'2026-FULL'!J13</f>
        <v>5.0180916082500007</v>
      </c>
      <c r="E19" s="76">
        <f>'2026-FULL'!K13</f>
        <v>34.560396474187506</v>
      </c>
      <c r="F19" s="76">
        <f>'2026-FULL'!L13</f>
        <v>39.578488082437509</v>
      </c>
      <c r="G19" s="76">
        <f>'2026-FULL'!M13</f>
        <v>4.5954863325000002</v>
      </c>
      <c r="H19" s="77">
        <f>'2026-FULL'!N13</f>
        <v>44.173974414937511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'2026-FULL'!B14</f>
        <v>650</v>
      </c>
      <c r="C20" s="19">
        <f>'2026-FULL'!C14</f>
        <v>4400</v>
      </c>
      <c r="D20" s="75">
        <f>'2026-FULL'!J14</f>
        <v>6.2437000968000023</v>
      </c>
      <c r="E20" s="76">
        <f>'2026-FULL'!K14</f>
        <v>42.858793067550003</v>
      </c>
      <c r="F20" s="76">
        <f>'2026-FULL'!L14</f>
        <v>49.102493164350008</v>
      </c>
      <c r="G20" s="76">
        <f>'2026-FULL'!M14</f>
        <v>5.7178785680000006</v>
      </c>
      <c r="H20" s="77">
        <f>'2026-FULL'!N14</f>
        <v>54.820371732350011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'2026-FULL'!B15</f>
        <v>665</v>
      </c>
      <c r="C21" s="19">
        <f>'2026-FULL'!C15</f>
        <v>4496</v>
      </c>
      <c r="D21" s="75">
        <f>'2026-FULL'!J15</f>
        <v>6.3852246564120012</v>
      </c>
      <c r="E21" s="76">
        <f>'2026-FULL'!K15</f>
        <v>43.842049120842013</v>
      </c>
      <c r="F21" s="76">
        <f>'2026-FULL'!L15</f>
        <v>50.227273777254013</v>
      </c>
      <c r="G21" s="76">
        <f>'2026-FULL'!M15</f>
        <v>5.8474844481200003</v>
      </c>
      <c r="H21" s="77">
        <f>'2026-FULL'!N15</f>
        <v>56.074758225374012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'2026-FULL'!B16</f>
        <v>696</v>
      </c>
      <c r="C22" s="19">
        <f>'2026-FULL'!C16</f>
        <v>4700</v>
      </c>
      <c r="D22" s="75">
        <f>'2026-FULL'!J16</f>
        <v>6.6802980271500019</v>
      </c>
      <c r="E22" s="76">
        <f>'2026-FULL'!K16</f>
        <v>45.879969015337508</v>
      </c>
      <c r="F22" s="76">
        <f>'2026-FULL'!L16</f>
        <v>52.56026704248751</v>
      </c>
      <c r="G22" s="76">
        <f>'2026-FULL'!M16</f>
        <v>6.1177078215000007</v>
      </c>
      <c r="H22" s="77">
        <f>'2026-FULL'!N16</f>
        <v>58.677974863987508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'2026-FULL'!B17</f>
        <v>748</v>
      </c>
      <c r="C23" s="19">
        <f>'2026-FULL'!C17</f>
        <v>5050</v>
      </c>
      <c r="D23" s="75">
        <f>'2026-FULL'!J17</f>
        <v>7.1788692917250012</v>
      </c>
      <c r="E23" s="76">
        <f>'2026-FULL'!K17</f>
        <v>49.306580537756254</v>
      </c>
      <c r="F23" s="76">
        <f>'2026-FULL'!L17</f>
        <v>56.485449829481254</v>
      </c>
      <c r="G23" s="76">
        <f>'2026-FULL'!M17</f>
        <v>6.5742912422499993</v>
      </c>
      <c r="H23" s="77">
        <f>'2026-FULL'!N17</f>
        <v>63.059741071731253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'2026-FULL'!B18</f>
        <v>800</v>
      </c>
      <c r="C24" s="19">
        <f>'2026-FULL'!C18</f>
        <v>5400</v>
      </c>
      <c r="D24" s="75">
        <f>'2026-FULL'!J18</f>
        <v>7.6774405563000023</v>
      </c>
      <c r="E24" s="76">
        <f>'2026-FULL'!K18</f>
        <v>52.733192060175014</v>
      </c>
      <c r="F24" s="76">
        <f>'2026-FULL'!L18</f>
        <v>60.410632616475013</v>
      </c>
      <c r="G24" s="76">
        <f>'2026-FULL'!M18</f>
        <v>7.0308746630000005</v>
      </c>
      <c r="H24" s="77">
        <f>'2026-FULL'!N18</f>
        <v>67.441507279475019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'2026-FULL'!B19</f>
        <v>920</v>
      </c>
      <c r="C25" s="19">
        <f>'2026-FULL'!C19</f>
        <v>6123</v>
      </c>
      <c r="D25" s="75">
        <f>'2026-FULL'!J19</f>
        <v>8.7888303118935021</v>
      </c>
      <c r="E25" s="76">
        <f>'2026-FULL'!K19</f>
        <v>60.552172219342886</v>
      </c>
      <c r="F25" s="76">
        <f>'2026-FULL'!L19</f>
        <v>69.341002531236384</v>
      </c>
      <c r="G25" s="76">
        <f>'2026-FULL'!M19</f>
        <v>8.0486672484350006</v>
      </c>
      <c r="H25" s="77">
        <f>'2026-FULL'!N19</f>
        <v>77.38966977967138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'2026-FULL'!B20</f>
        <v>1000</v>
      </c>
      <c r="C26" s="19">
        <f>'2026-FULL'!C20</f>
        <v>6600</v>
      </c>
      <c r="D26" s="75">
        <f>'2026-FULL'!J20</f>
        <v>9.5274449577000002</v>
      </c>
      <c r="E26" s="76">
        <f>'2026-FULL'!K20</f>
        <v>65.759595851325003</v>
      </c>
      <c r="F26" s="76">
        <f>'2026-FULL'!L20</f>
        <v>75.287040809025001</v>
      </c>
      <c r="G26" s="76">
        <f>'2026-FULL'!M20</f>
        <v>8.7250784769999985</v>
      </c>
      <c r="H26" s="77">
        <f>'2026-FULL'!N20</f>
        <v>84.012119286024998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5">
        <f>'2026-FULL'!J21</f>
        <v>0</v>
      </c>
      <c r="E27" s="76">
        <f>'2026-FULL'!K21</f>
        <v>0</v>
      </c>
      <c r="F27" s="76">
        <f>'2026-FULL'!L21</f>
        <v>0</v>
      </c>
      <c r="G27" s="76">
        <f>'2026-FULL'!M21</f>
        <v>0</v>
      </c>
      <c r="H27" s="77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'2026-FULL'!B22</f>
        <v>83</v>
      </c>
      <c r="C28" s="19">
        <f>'2026-FULL'!C22</f>
        <v>400</v>
      </c>
      <c r="D28" s="75">
        <f>'2026-FULL'!J22</f>
        <v>0.72243941130000011</v>
      </c>
      <c r="E28" s="76">
        <f>'2026-FULL'!K22</f>
        <v>5.3034533470500005</v>
      </c>
      <c r="F28" s="76">
        <f>'2026-FULL'!L22</f>
        <v>6.0258927583500004</v>
      </c>
      <c r="G28" s="76">
        <f>'2026-FULL'!M22</f>
        <v>0.66159821299999999</v>
      </c>
      <c r="H28" s="77">
        <f>'2026-FULL'!N22</f>
        <v>6.6874909713499999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'2026-FULL'!B23</f>
        <v>125</v>
      </c>
      <c r="C29" s="19">
        <f>'2026-FULL'!C23</f>
        <v>650</v>
      </c>
      <c r="D29" s="75">
        <f>'2026-FULL'!J23</f>
        <v>1.1100155924250001</v>
      </c>
      <c r="E29" s="76">
        <f>'2026-FULL'!K23</f>
        <v>8.0369062202062516</v>
      </c>
      <c r="F29" s="76">
        <f>'2026-FULL'!L23</f>
        <v>9.1469218126312519</v>
      </c>
      <c r="G29" s="76">
        <f>'2026-FULL'!M23</f>
        <v>1.01653414925</v>
      </c>
      <c r="H29" s="77">
        <f>'2026-FULL'!N23</f>
        <v>10.163455961881251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'2026-FULL'!B24</f>
        <v>250</v>
      </c>
      <c r="C30" s="19">
        <f>'2026-FULL'!C24</f>
        <v>1300</v>
      </c>
      <c r="D30" s="75">
        <f>'2026-FULL'!J24</f>
        <v>2.2200311848500003</v>
      </c>
      <c r="E30" s="76">
        <f>'2026-FULL'!K24</f>
        <v>16.073812440412503</v>
      </c>
      <c r="F30" s="76">
        <f>'2026-FULL'!L24</f>
        <v>18.293843625262504</v>
      </c>
      <c r="G30" s="76">
        <f>'2026-FULL'!M24</f>
        <v>2.0330682984999999</v>
      </c>
      <c r="H30" s="77">
        <f>'2026-FULL'!N24</f>
        <v>20.326911923762502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'2026-FULL'!B25</f>
        <v>300</v>
      </c>
      <c r="C31" s="19">
        <f>'2026-FULL'!C25</f>
        <v>1800</v>
      </c>
      <c r="D31" s="75">
        <f>'2026-FULL'!J25</f>
        <v>2.7750066021000004</v>
      </c>
      <c r="E31" s="76">
        <f>'2026-FULL'!K25</f>
        <v>19.539605686725</v>
      </c>
      <c r="F31" s="76">
        <f>'2026-FULL'!L25</f>
        <v>22.314612288825</v>
      </c>
      <c r="G31" s="76">
        <f>'2026-FULL'!M25</f>
        <v>2.5413057210000001</v>
      </c>
      <c r="H31" s="77">
        <f>'2026-FULL'!N25</f>
        <v>24.855918009825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'2026-FULL'!B26</f>
        <v>400</v>
      </c>
      <c r="C32" s="19">
        <f>'2026-FULL'!C26</f>
        <v>2400</v>
      </c>
      <c r="D32" s="75">
        <f>'2026-FULL'!J26</f>
        <v>3.7000088028000011</v>
      </c>
      <c r="E32" s="76">
        <f>'2026-FULL'!K26</f>
        <v>26.052807582300005</v>
      </c>
      <c r="F32" s="76">
        <f>'2026-FULL'!L26</f>
        <v>29.752816385100004</v>
      </c>
      <c r="G32" s="76">
        <f>'2026-FULL'!M26</f>
        <v>3.3884076280000004</v>
      </c>
      <c r="H32" s="77">
        <f>'2026-FULL'!N26</f>
        <v>33.141224013100008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112.5 KVA 3 PH, 1.2kV BIL</v>
      </c>
      <c r="B33" s="19">
        <f>'2026-FULL'!B27</f>
        <v>600</v>
      </c>
      <c r="C33" s="19">
        <f>'2026-FULL'!C27</f>
        <v>3400</v>
      </c>
      <c r="D33" s="75">
        <f>'2026-FULL'!J27</f>
        <v>5.4575388873000001</v>
      </c>
      <c r="E33" s="76">
        <f>'2026-FULL'!K27</f>
        <v>38.870019074924997</v>
      </c>
      <c r="F33" s="76">
        <f>'2026-FULL'!L27</f>
        <v>44.327557962225001</v>
      </c>
      <c r="G33" s="76">
        <f>'2026-FULL'!M27</f>
        <v>4.997924972999999</v>
      </c>
      <c r="H33" s="77">
        <f>'2026-FULL'!N27</f>
        <v>49.325482935224997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125 KVA 3PH, 1.2kV BIL</v>
      </c>
      <c r="B34" s="21">
        <f>'2026-FULL'!B28</f>
        <v>633</v>
      </c>
      <c r="C34" s="21">
        <f>'2026-FULL'!C28</f>
        <v>3766.67</v>
      </c>
      <c r="D34" s="75">
        <f>'2026-FULL'!J28</f>
        <v>5.8407778286886165</v>
      </c>
      <c r="E34" s="76">
        <f>'2026-FULL'!K28</f>
        <v>41.195798025425816</v>
      </c>
      <c r="F34" s="76">
        <f>'2026-FULL'!L28</f>
        <v>47.036575854114432</v>
      </c>
      <c r="G34" s="76">
        <f>'2026-FULL'!M28</f>
        <v>5.34888893594115</v>
      </c>
      <c r="H34" s="77">
        <f>'2026-FULL'!N28</f>
        <v>52.385464790055579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150 KVA 3 PH, 1.2kV BIL</v>
      </c>
      <c r="B35" s="19">
        <f>'2026-FULL'!B29</f>
        <v>700</v>
      </c>
      <c r="C35" s="19">
        <f>'2026-FULL'!C29</f>
        <v>4500</v>
      </c>
      <c r="D35" s="75">
        <f>'2026-FULL'!J29</f>
        <v>6.6137268802500007</v>
      </c>
      <c r="E35" s="76">
        <f>'2026-FULL'!K29</f>
        <v>45.906201716812504</v>
      </c>
      <c r="F35" s="76">
        <f>'2026-FULL'!L29</f>
        <v>52.519928597062503</v>
      </c>
      <c r="G35" s="76">
        <f>'2026-FULL'!M29</f>
        <v>6.0567430524999999</v>
      </c>
      <c r="H35" s="77">
        <f>'2026-FULL'!N29</f>
        <v>58.576671649562499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*175 KVA 3PH, 1.2kV BIL</v>
      </c>
      <c r="B36" s="19">
        <f>'2026-FULL'!B30</f>
        <v>766</v>
      </c>
      <c r="C36" s="19">
        <f>'2026-FULL'!C30</f>
        <v>4767</v>
      </c>
      <c r="D36" s="75">
        <f>'2026-FULL'!J30</f>
        <v>7.1645823983115022</v>
      </c>
      <c r="E36" s="76">
        <f>'2026-FULL'!K30</f>
        <v>50.069985935343382</v>
      </c>
      <c r="F36" s="76">
        <f>'2026-FULL'!L30</f>
        <v>57.234568333654884</v>
      </c>
      <c r="G36" s="76">
        <f>'2026-FULL'!M30</f>
        <v>6.5612075386150011</v>
      </c>
      <c r="H36" s="77">
        <f>'2026-FULL'!N30</f>
        <v>63.795775872269886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*200 KVA 3PH, 1.2kV BIL</v>
      </c>
      <c r="B37" s="19">
        <f>'2026-FULL'!B31</f>
        <v>833</v>
      </c>
      <c r="C37" s="19">
        <f>'2026-FULL'!C31</f>
        <v>5033</v>
      </c>
      <c r="D37" s="75">
        <f>'2026-FULL'!J31</f>
        <v>7.7214513372885003</v>
      </c>
      <c r="E37" s="76">
        <f>'2026-FULL'!K31</f>
        <v>54.29158044238163</v>
      </c>
      <c r="F37" s="76">
        <f>'2026-FULL'!L31</f>
        <v>62.013031779670129</v>
      </c>
      <c r="G37" s="76">
        <f>'2026-FULL'!M31</f>
        <v>7.0711790173849991</v>
      </c>
      <c r="H37" s="77">
        <f>'2026-FULL'!N31</f>
        <v>69.084210797055135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225 KVA 3 PH, 1.2kV BIL</v>
      </c>
      <c r="B38" s="19">
        <f>'2026-FULL'!B32</f>
        <v>900</v>
      </c>
      <c r="C38" s="19">
        <f>'2026-FULL'!C32</f>
        <v>5300</v>
      </c>
      <c r="D38" s="75">
        <f>'2026-FULL'!J32</f>
        <v>8.2787826478500026</v>
      </c>
      <c r="E38" s="76">
        <f>'2026-FULL'!K32</f>
        <v>58.514220910912513</v>
      </c>
      <c r="F38" s="76">
        <f>'2026-FULL'!L32</f>
        <v>66.793003558762521</v>
      </c>
      <c r="G38" s="76">
        <f>'2026-FULL'!M32</f>
        <v>7.5815739285000001</v>
      </c>
      <c r="H38" s="77">
        <f>'2026-FULL'!N32</f>
        <v>74.374577487262528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300 KVA 3 PH, 1.2kV BIL</v>
      </c>
      <c r="B39" s="19">
        <f>'2026-FULL'!B33</f>
        <v>1100</v>
      </c>
      <c r="C39" s="19">
        <f>'2026-FULL'!C33</f>
        <v>6300</v>
      </c>
      <c r="D39" s="75">
        <f>'2026-FULL'!J33</f>
        <v>10.036312732350003</v>
      </c>
      <c r="E39" s="76">
        <f>'2026-FULL'!K33</f>
        <v>71.331432403537519</v>
      </c>
      <c r="F39" s="76">
        <f>'2026-FULL'!L33</f>
        <v>81.367745135887517</v>
      </c>
      <c r="G39" s="76">
        <f>'2026-FULL'!M33</f>
        <v>9.1910912734999997</v>
      </c>
      <c r="H39" s="77">
        <f>'2026-FULL'!N33</f>
        <v>90.55883640938751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400 KVA 3 PH, 1.2kV BIL</v>
      </c>
      <c r="B40" s="19">
        <f>'2026-FULL'!B34</f>
        <v>1750</v>
      </c>
      <c r="C40" s="19">
        <f>'2026-FULL'!C34</f>
        <v>6950</v>
      </c>
      <c r="D40" s="75">
        <f>'2026-FULL'!J34</f>
        <v>14.546119387275002</v>
      </c>
      <c r="E40" s="76">
        <f>'2026-FULL'!K34</f>
        <v>110.26786987374376</v>
      </c>
      <c r="F40" s="76">
        <f>'2026-FULL'!L34</f>
        <v>124.81398926101876</v>
      </c>
      <c r="G40" s="76">
        <f>'2026-FULL'!M34</f>
        <v>13.321098547749999</v>
      </c>
      <c r="H40" s="77">
        <f>'2026-FULL'!N34</f>
        <v>138.13508780876876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*450 KVA 3PH, 1.2kV BIL</v>
      </c>
      <c r="B41" s="19">
        <f>'2026-FULL'!B35</f>
        <v>2075</v>
      </c>
      <c r="C41" s="19">
        <f>'2026-FULL'!C35</f>
        <v>7275</v>
      </c>
      <c r="D41" s="75">
        <f>'2026-FULL'!J35</f>
        <v>16.801022714737503</v>
      </c>
      <c r="E41" s="76">
        <f>'2026-FULL'!K35</f>
        <v>129.7360886088469</v>
      </c>
      <c r="F41" s="76">
        <f>'2026-FULL'!L35</f>
        <v>146.53711132358441</v>
      </c>
      <c r="G41" s="76">
        <f>'2026-FULL'!M35</f>
        <v>15.386102184875</v>
      </c>
      <c r="H41" s="77">
        <f>'2026-FULL'!N35</f>
        <v>161.92321350845941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500 KVA 3 PH, 95kV BIL</v>
      </c>
      <c r="B42" s="19">
        <f>'2026-FULL'!B36</f>
        <v>2400</v>
      </c>
      <c r="C42" s="19">
        <f>'2026-FULL'!C36</f>
        <v>7600</v>
      </c>
      <c r="D42" s="75">
        <f>'2026-FULL'!J36</f>
        <v>19.055926042199999</v>
      </c>
      <c r="E42" s="76">
        <f>'2026-FULL'!K36</f>
        <v>149.20430734394998</v>
      </c>
      <c r="F42" s="76">
        <f>'2026-FULL'!L36</f>
        <v>168.26023338614999</v>
      </c>
      <c r="G42" s="76">
        <f>'2026-FULL'!M36</f>
        <v>17.451105821999999</v>
      </c>
      <c r="H42" s="77">
        <f>'2026-FULL'!N36</f>
        <v>185.71133920814998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750 KVA 3 PH, 95kV BIL</v>
      </c>
      <c r="B43" s="19">
        <f>'2026-FULL'!B37</f>
        <v>3000</v>
      </c>
      <c r="C43" s="19">
        <f>'2026-FULL'!C37</f>
        <v>12000</v>
      </c>
      <c r="D43" s="75">
        <f>'2026-FULL'!J37</f>
        <v>24.975836514000004</v>
      </c>
      <c r="E43" s="76">
        <f>'2026-FULL'!K37</f>
        <v>189.12028791150004</v>
      </c>
      <c r="F43" s="76">
        <f>'2026-FULL'!L37</f>
        <v>214.09612442550005</v>
      </c>
      <c r="G43" s="76">
        <f>'2026-FULL'!M37</f>
        <v>22.872463139999997</v>
      </c>
      <c r="H43" s="77">
        <f>'2026-FULL'!N37</f>
        <v>236.96858756550006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1000 KVA 3 PH, 95kV BIL</v>
      </c>
      <c r="B44" s="19">
        <f>'2026-FULL'!B38</f>
        <v>3400</v>
      </c>
      <c r="C44" s="19">
        <f>'2026-FULL'!C38</f>
        <v>13000</v>
      </c>
      <c r="D44" s="75">
        <f>'2026-FULL'!J38</f>
        <v>28.028525098500005</v>
      </c>
      <c r="E44" s="76">
        <f>'2026-FULL'!K38</f>
        <v>213.708749404125</v>
      </c>
      <c r="F44" s="76">
        <f>'2026-FULL'!L38</f>
        <v>241.73727450262501</v>
      </c>
      <c r="G44" s="76">
        <f>'2026-FULL'!M38</f>
        <v>25.668065485</v>
      </c>
      <c r="H44" s="77">
        <f>'2026-FULL'!N38</f>
        <v>267.40533998762498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1500 KVA 3 PH, 95kV BIL</v>
      </c>
      <c r="B45" s="19">
        <f>'2026-FULL'!B39</f>
        <v>4500</v>
      </c>
      <c r="C45" s="19">
        <f>'2026-FULL'!C39</f>
        <v>18000</v>
      </c>
      <c r="D45" s="75">
        <f>'2026-FULL'!J39</f>
        <v>37.463754771000005</v>
      </c>
      <c r="E45" s="76">
        <f>'2026-FULL'!K39</f>
        <v>283.68043186725004</v>
      </c>
      <c r="F45" s="76">
        <f>'2026-FULL'!L39</f>
        <v>321.14418663825006</v>
      </c>
      <c r="G45" s="76">
        <f>'2026-FULL'!M39</f>
        <v>34.308694709999997</v>
      </c>
      <c r="H45" s="77">
        <f>'2026-FULL'!N39</f>
        <v>355.45288134825006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2000 KVA 3 PH, 95kV BIL</v>
      </c>
      <c r="B46" s="19">
        <f>'2026-FULL'!B40</f>
        <v>5400</v>
      </c>
      <c r="C46" s="19">
        <f>'2026-FULL'!C40</f>
        <v>21000</v>
      </c>
      <c r="D46" s="75">
        <f>'2026-FULL'!J40</f>
        <v>44.679082774500017</v>
      </c>
      <c r="E46" s="76">
        <f>'2026-FULL'!K40</f>
        <v>339.78894134512507</v>
      </c>
      <c r="F46" s="76">
        <f>'2026-FULL'!L40</f>
        <v>384.46802411962506</v>
      </c>
      <c r="G46" s="76">
        <f>'2026-FULL'!M40</f>
        <v>40.916374245000007</v>
      </c>
      <c r="H46" s="77">
        <f>'2026-FULL'!N40</f>
        <v>425.38439836462504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2500 KVA 3 PH, 95kV BIL</v>
      </c>
      <c r="B47" s="19">
        <f>'2026-FULL'!B41</f>
        <v>6500</v>
      </c>
      <c r="C47" s="19">
        <f>'2026-FULL'!C41</f>
        <v>25000</v>
      </c>
      <c r="D47" s="75">
        <f>'2026-FULL'!J41</f>
        <v>53.651940862500012</v>
      </c>
      <c r="E47" s="76">
        <f>'2026-FULL'!K41</f>
        <v>408.71466231562505</v>
      </c>
      <c r="F47" s="76">
        <f>'2026-FULL'!L41</f>
        <v>462.36660317812505</v>
      </c>
      <c r="G47" s="76">
        <f>'2026-FULL'!M41</f>
        <v>49.133571124999996</v>
      </c>
      <c r="H47" s="77">
        <f>'2026-FULL'!N41</f>
        <v>511.50017430312505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3000 KVA 3PH, 95kV BIL</v>
      </c>
      <c r="B48" s="19">
        <f>'2026-FULL'!B42</f>
        <v>7700</v>
      </c>
      <c r="C48" s="19">
        <f>'2026-FULL'!C42</f>
        <v>29000</v>
      </c>
      <c r="D48" s="75">
        <f>'2026-FULL'!J42</f>
        <v>63.272378200500015</v>
      </c>
      <c r="E48" s="76">
        <f>'2026-FULL'!K42</f>
        <v>483.52600828612503</v>
      </c>
      <c r="F48" s="76">
        <f>'2026-FULL'!L42</f>
        <v>546.79838648662508</v>
      </c>
      <c r="G48" s="76">
        <f>'2026-FULL'!M42</f>
        <v>57.943810505000002</v>
      </c>
      <c r="H48" s="77">
        <f>'2026-FULL'!N42</f>
        <v>604.74219699162506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3750 KVA 3PH, 95kV BIL</v>
      </c>
      <c r="B49" s="19">
        <f>'2026-FULL'!B43</f>
        <v>9500</v>
      </c>
      <c r="C49" s="19">
        <f>'2026-FULL'!C43</f>
        <v>35000</v>
      </c>
      <c r="D49" s="75">
        <f>'2026-FULL'!J43</f>
        <v>77.703034207500011</v>
      </c>
      <c r="E49" s="76">
        <f>'2026-FULL'!K43</f>
        <v>595.7430272418751</v>
      </c>
      <c r="F49" s="76">
        <f>'2026-FULL'!L43</f>
        <v>673.44606144937507</v>
      </c>
      <c r="G49" s="76">
        <f>'2026-FULL'!M43</f>
        <v>71.159169574999993</v>
      </c>
      <c r="H49" s="77">
        <f>'2026-FULL'!N43</f>
        <v>744.60523102437503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5000 KVA 3PH, 95kV BIL</v>
      </c>
      <c r="B50" s="19">
        <f>'2026-FULL'!B44</f>
        <v>11000</v>
      </c>
      <c r="C50" s="19">
        <f>'2026-FULL'!C44</f>
        <v>39000</v>
      </c>
      <c r="D50" s="75">
        <f>'2026-FULL'!J44</f>
        <v>89.266209295500019</v>
      </c>
      <c r="E50" s="76">
        <f>'2026-FULL'!K44</f>
        <v>688.21124821237515</v>
      </c>
      <c r="F50" s="76">
        <f>'2026-FULL'!L44</f>
        <v>777.47745750787522</v>
      </c>
      <c r="G50" s="76">
        <f>'2026-FULL'!M44</f>
        <v>81.748536454999993</v>
      </c>
      <c r="H50" s="77">
        <f>'2026-FULL'!N44</f>
        <v>859.22599396287524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78"/>
      <c r="B51" s="79"/>
      <c r="C51" s="79"/>
      <c r="D51" s="80"/>
      <c r="E51" s="81"/>
      <c r="F51" s="81"/>
      <c r="G51" s="81"/>
      <c r="H51" s="8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96</v>
      </c>
      <c r="B52" s="4"/>
      <c r="C52" s="4"/>
      <c r="D52" s="82"/>
      <c r="E52" s="64"/>
      <c r="F52" s="64"/>
      <c r="G52" s="64"/>
      <c r="H52" s="6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97</v>
      </c>
      <c r="B53" s="4"/>
      <c r="C53" s="4"/>
      <c r="D53" s="4"/>
      <c r="E53" s="64"/>
      <c r="F53" s="63"/>
      <c r="G53" s="64"/>
      <c r="H53" s="6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70</v>
      </c>
      <c r="B54" s="4"/>
      <c r="C54" s="4"/>
      <c r="D54" s="4"/>
      <c r="E54" s="64"/>
      <c r="F54" s="63"/>
      <c r="G54" s="64"/>
      <c r="H54" s="6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/>
      <c r="B55" s="4"/>
      <c r="C55" s="4"/>
      <c r="D55" s="4"/>
      <c r="E55" s="64"/>
      <c r="F55" s="64"/>
      <c r="G55" s="64"/>
      <c r="H55" s="6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98</v>
      </c>
      <c r="B56" s="5"/>
      <c r="C56" s="5"/>
      <c r="D56" s="5"/>
      <c r="E56" s="61"/>
      <c r="F56" s="61"/>
      <c r="G56" s="61"/>
      <c r="H56" s="6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89"/>
      <c r="B57" s="84"/>
      <c r="C57" s="84"/>
      <c r="D57" s="84"/>
      <c r="E57" s="84"/>
      <c r="F57" s="84"/>
      <c r="G57" s="84"/>
      <c r="H57" s="8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84"/>
      <c r="B58" s="84"/>
      <c r="C58" s="84"/>
      <c r="D58" s="84"/>
      <c r="E58" s="84"/>
      <c r="F58" s="84"/>
      <c r="G58" s="84"/>
      <c r="H58" s="8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5"/>
      <c r="C59" s="5"/>
      <c r="D59" s="5"/>
      <c r="E59" s="61"/>
      <c r="F59" s="61"/>
      <c r="G59" s="61"/>
      <c r="H59" s="6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5"/>
      <c r="C60" s="5"/>
      <c r="D60" s="5"/>
      <c r="E60" s="61"/>
      <c r="F60" s="61"/>
      <c r="G60" s="61"/>
      <c r="H60" s="6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B61" s="5"/>
      <c r="C61" s="5"/>
      <c r="D61" s="5"/>
      <c r="E61" s="61"/>
      <c r="F61" s="61"/>
      <c r="G61" s="61"/>
      <c r="H61" s="6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B62" s="5"/>
      <c r="C62" s="5"/>
      <c r="D62" s="5"/>
      <c r="E62" s="61"/>
      <c r="F62" s="61"/>
      <c r="G62" s="61"/>
      <c r="H62" s="6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1"/>
      <c r="F63" s="61"/>
      <c r="G63" s="61"/>
      <c r="H63" s="6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1"/>
      <c r="F64" s="61"/>
      <c r="G64" s="61"/>
      <c r="H64" s="6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1"/>
      <c r="F65" s="61"/>
      <c r="G65" s="61"/>
      <c r="H65" s="6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"/>
      <c r="E66" s="61"/>
      <c r="F66" s="61"/>
      <c r="G66" s="61"/>
      <c r="H66" s="6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"/>
      <c r="E67" s="61"/>
      <c r="F67" s="61"/>
      <c r="G67" s="61"/>
      <c r="H67" s="6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1"/>
      <c r="F68" s="61"/>
      <c r="G68" s="61"/>
      <c r="H68" s="6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1"/>
      <c r="F69" s="61"/>
      <c r="G69" s="61"/>
      <c r="H69" s="6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1"/>
      <c r="F70" s="61"/>
      <c r="G70" s="61"/>
      <c r="H70" s="6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1"/>
      <c r="F71" s="61"/>
      <c r="G71" s="61"/>
      <c r="H71" s="6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1"/>
      <c r="F72" s="61"/>
      <c r="G72" s="61"/>
      <c r="H72" s="6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1"/>
      <c r="F73" s="61"/>
      <c r="G73" s="61"/>
      <c r="H73" s="6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1"/>
      <c r="F74" s="61"/>
      <c r="G74" s="61"/>
      <c r="H74" s="6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1"/>
      <c r="F75" s="61"/>
      <c r="G75" s="61"/>
      <c r="H75" s="6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1"/>
      <c r="F76" s="61"/>
      <c r="G76" s="61"/>
      <c r="H76" s="6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1"/>
      <c r="F77" s="61"/>
      <c r="G77" s="61"/>
      <c r="H77" s="6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1"/>
      <c r="F78" s="61"/>
      <c r="G78" s="61"/>
      <c r="H78" s="6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1"/>
      <c r="F79" s="61"/>
      <c r="G79" s="61"/>
      <c r="H79" s="6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1"/>
      <c r="F80" s="61"/>
      <c r="G80" s="61"/>
      <c r="H80" s="6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1"/>
      <c r="F81" s="61"/>
      <c r="G81" s="61"/>
      <c r="H81" s="6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1"/>
      <c r="F82" s="61"/>
      <c r="G82" s="61"/>
      <c r="H82" s="6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1"/>
      <c r="F83" s="61"/>
      <c r="G83" s="61"/>
      <c r="H83" s="6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1"/>
      <c r="F84" s="61"/>
      <c r="G84" s="61"/>
      <c r="H84" s="6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1"/>
      <c r="F85" s="61"/>
      <c r="G85" s="61"/>
      <c r="H85" s="6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1"/>
      <c r="F86" s="61"/>
      <c r="G86" s="61"/>
      <c r="H86" s="6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1"/>
      <c r="F87" s="61"/>
      <c r="G87" s="61"/>
      <c r="H87" s="6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1"/>
      <c r="F88" s="61"/>
      <c r="G88" s="61"/>
      <c r="H88" s="6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1"/>
      <c r="F89" s="61"/>
      <c r="G89" s="61"/>
      <c r="H89" s="6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1"/>
      <c r="F90" s="61"/>
      <c r="G90" s="61"/>
      <c r="H90" s="6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1"/>
      <c r="F91" s="61"/>
      <c r="G91" s="61"/>
      <c r="H91" s="6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1"/>
      <c r="F92" s="61"/>
      <c r="G92" s="61"/>
      <c r="H92" s="6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1"/>
      <c r="F93" s="61"/>
      <c r="G93" s="61"/>
      <c r="H93" s="6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1"/>
      <c r="F94" s="61"/>
      <c r="G94" s="61"/>
      <c r="H94" s="6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1"/>
      <c r="F95" s="61"/>
      <c r="G95" s="61"/>
      <c r="H95" s="6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1"/>
      <c r="F96" s="61"/>
      <c r="G96" s="61"/>
      <c r="H96" s="6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1"/>
      <c r="F97" s="61"/>
      <c r="G97" s="61"/>
      <c r="H97" s="6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1"/>
      <c r="F98" s="61"/>
      <c r="G98" s="61"/>
      <c r="H98" s="6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1"/>
      <c r="F99" s="61"/>
      <c r="G99" s="61"/>
      <c r="H99" s="6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1"/>
      <c r="F100" s="61"/>
      <c r="G100" s="61"/>
      <c r="H100" s="6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1"/>
      <c r="F101" s="61"/>
      <c r="G101" s="61"/>
      <c r="H101" s="6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1"/>
      <c r="F102" s="61"/>
      <c r="G102" s="61"/>
      <c r="H102" s="6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1"/>
      <c r="F103" s="61"/>
      <c r="G103" s="61"/>
      <c r="H103" s="6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1"/>
      <c r="F104" s="61"/>
      <c r="G104" s="61"/>
      <c r="H104" s="6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1"/>
      <c r="F105" s="61"/>
      <c r="G105" s="61"/>
      <c r="H105" s="6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1"/>
      <c r="F106" s="61"/>
      <c r="G106" s="61"/>
      <c r="H106" s="6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1"/>
      <c r="F107" s="61"/>
      <c r="G107" s="61"/>
      <c r="H107" s="6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1"/>
      <c r="F108" s="61"/>
      <c r="G108" s="61"/>
      <c r="H108" s="6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1"/>
      <c r="F109" s="61"/>
      <c r="G109" s="61"/>
      <c r="H109" s="6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1"/>
      <c r="F110" s="61"/>
      <c r="G110" s="61"/>
      <c r="H110" s="6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1"/>
      <c r="F111" s="61"/>
      <c r="G111" s="61"/>
      <c r="H111" s="6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1"/>
      <c r="F112" s="61"/>
      <c r="G112" s="61"/>
      <c r="H112" s="6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1"/>
      <c r="F113" s="61"/>
      <c r="G113" s="61"/>
      <c r="H113" s="6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1"/>
      <c r="F114" s="61"/>
      <c r="G114" s="61"/>
      <c r="H114" s="6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1"/>
      <c r="F115" s="61"/>
      <c r="G115" s="61"/>
      <c r="H115" s="6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1"/>
      <c r="F116" s="61"/>
      <c r="G116" s="61"/>
      <c r="H116" s="6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1"/>
      <c r="F117" s="61"/>
      <c r="G117" s="61"/>
      <c r="H117" s="6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1"/>
      <c r="F118" s="61"/>
      <c r="G118" s="61"/>
      <c r="H118" s="6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1"/>
      <c r="F119" s="61"/>
      <c r="G119" s="61"/>
      <c r="H119" s="6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1"/>
      <c r="F120" s="61"/>
      <c r="G120" s="61"/>
      <c r="H120" s="6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1"/>
      <c r="F121" s="61"/>
      <c r="G121" s="61"/>
      <c r="H121" s="6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1"/>
      <c r="F122" s="61"/>
      <c r="G122" s="61"/>
      <c r="H122" s="6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1"/>
      <c r="F123" s="61"/>
      <c r="G123" s="61"/>
      <c r="H123" s="6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1"/>
      <c r="F124" s="61"/>
      <c r="G124" s="61"/>
      <c r="H124" s="6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1"/>
      <c r="F125" s="61"/>
      <c r="G125" s="61"/>
      <c r="H125" s="6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1"/>
      <c r="F126" s="61"/>
      <c r="G126" s="61"/>
      <c r="H126" s="6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1"/>
      <c r="F127" s="61"/>
      <c r="G127" s="61"/>
      <c r="H127" s="6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1"/>
      <c r="F128" s="61"/>
      <c r="G128" s="61"/>
      <c r="H128" s="6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1"/>
      <c r="F129" s="61"/>
      <c r="G129" s="61"/>
      <c r="H129" s="6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1"/>
      <c r="F130" s="61"/>
      <c r="G130" s="61"/>
      <c r="H130" s="6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1"/>
      <c r="F131" s="61"/>
      <c r="G131" s="61"/>
      <c r="H131" s="6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1"/>
      <c r="F132" s="61"/>
      <c r="G132" s="61"/>
      <c r="H132" s="6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1"/>
      <c r="F133" s="61"/>
      <c r="G133" s="61"/>
      <c r="H133" s="6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1"/>
      <c r="F134" s="61"/>
      <c r="G134" s="61"/>
      <c r="H134" s="6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1"/>
      <c r="F135" s="61"/>
      <c r="G135" s="61"/>
      <c r="H135" s="6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1"/>
      <c r="F136" s="61"/>
      <c r="G136" s="61"/>
      <c r="H136" s="6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1"/>
      <c r="F137" s="61"/>
      <c r="G137" s="61"/>
      <c r="H137" s="6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1"/>
      <c r="F138" s="61"/>
      <c r="G138" s="61"/>
      <c r="H138" s="6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1"/>
      <c r="F139" s="61"/>
      <c r="G139" s="61"/>
      <c r="H139" s="6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1"/>
      <c r="F140" s="61"/>
      <c r="G140" s="61"/>
      <c r="H140" s="6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1"/>
      <c r="F141" s="61"/>
      <c r="G141" s="61"/>
      <c r="H141" s="6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1"/>
      <c r="F142" s="61"/>
      <c r="G142" s="61"/>
      <c r="H142" s="6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1"/>
      <c r="F143" s="61"/>
      <c r="G143" s="61"/>
      <c r="H143" s="6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1"/>
      <c r="F144" s="61"/>
      <c r="G144" s="61"/>
      <c r="H144" s="6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1"/>
      <c r="F145" s="61"/>
      <c r="G145" s="61"/>
      <c r="H145" s="6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1"/>
      <c r="F146" s="61"/>
      <c r="G146" s="61"/>
      <c r="H146" s="6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1"/>
      <c r="F147" s="61"/>
      <c r="G147" s="61"/>
      <c r="H147" s="6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1"/>
      <c r="F148" s="61"/>
      <c r="G148" s="61"/>
      <c r="H148" s="6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1"/>
      <c r="F149" s="61"/>
      <c r="G149" s="61"/>
      <c r="H149" s="6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1"/>
      <c r="F150" s="61"/>
      <c r="G150" s="61"/>
      <c r="H150" s="6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1"/>
      <c r="F151" s="61"/>
      <c r="G151" s="61"/>
      <c r="H151" s="6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1"/>
      <c r="F152" s="61"/>
      <c r="G152" s="61"/>
      <c r="H152" s="6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1"/>
      <c r="F153" s="61"/>
      <c r="G153" s="61"/>
      <c r="H153" s="6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1"/>
      <c r="F154" s="61"/>
      <c r="G154" s="61"/>
      <c r="H154" s="6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1"/>
      <c r="F155" s="61"/>
      <c r="G155" s="61"/>
      <c r="H155" s="6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1"/>
      <c r="F156" s="61"/>
      <c r="G156" s="61"/>
      <c r="H156" s="6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1"/>
      <c r="F157" s="61"/>
      <c r="G157" s="61"/>
      <c r="H157" s="6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1"/>
      <c r="F158" s="61"/>
      <c r="G158" s="61"/>
      <c r="H158" s="6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1"/>
      <c r="F159" s="61"/>
      <c r="G159" s="61"/>
      <c r="H159" s="6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1"/>
      <c r="F160" s="61"/>
      <c r="G160" s="61"/>
      <c r="H160" s="6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1"/>
      <c r="F161" s="61"/>
      <c r="G161" s="61"/>
      <c r="H161" s="6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1"/>
      <c r="F162" s="61"/>
      <c r="G162" s="61"/>
      <c r="H162" s="6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1"/>
      <c r="F163" s="61"/>
      <c r="G163" s="61"/>
      <c r="H163" s="6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1"/>
      <c r="F164" s="61"/>
      <c r="G164" s="61"/>
      <c r="H164" s="6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1"/>
      <c r="F165" s="61"/>
      <c r="G165" s="61"/>
      <c r="H165" s="6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1"/>
      <c r="F166" s="61"/>
      <c r="G166" s="61"/>
      <c r="H166" s="6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1"/>
      <c r="F167" s="61"/>
      <c r="G167" s="61"/>
      <c r="H167" s="6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1"/>
      <c r="F168" s="61"/>
      <c r="G168" s="61"/>
      <c r="H168" s="6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1"/>
      <c r="F169" s="61"/>
      <c r="G169" s="61"/>
      <c r="H169" s="6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1"/>
      <c r="F170" s="61"/>
      <c r="G170" s="61"/>
      <c r="H170" s="6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1"/>
      <c r="F171" s="61"/>
      <c r="G171" s="61"/>
      <c r="H171" s="6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1"/>
      <c r="F172" s="61"/>
      <c r="G172" s="61"/>
      <c r="H172" s="6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1"/>
      <c r="F173" s="61"/>
      <c r="G173" s="61"/>
      <c r="H173" s="6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1"/>
      <c r="F174" s="61"/>
      <c r="G174" s="61"/>
      <c r="H174" s="6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1"/>
      <c r="F175" s="61"/>
      <c r="G175" s="61"/>
      <c r="H175" s="6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1"/>
      <c r="F176" s="61"/>
      <c r="G176" s="61"/>
      <c r="H176" s="6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1"/>
      <c r="F177" s="61"/>
      <c r="G177" s="61"/>
      <c r="H177" s="6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1"/>
      <c r="F178" s="61"/>
      <c r="G178" s="61"/>
      <c r="H178" s="6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1"/>
      <c r="F179" s="61"/>
      <c r="G179" s="61"/>
      <c r="H179" s="6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1"/>
      <c r="F180" s="61"/>
      <c r="G180" s="61"/>
      <c r="H180" s="6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1"/>
      <c r="F181" s="61"/>
      <c r="G181" s="61"/>
      <c r="H181" s="6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1"/>
      <c r="F182" s="61"/>
      <c r="G182" s="61"/>
      <c r="H182" s="6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1"/>
      <c r="F183" s="61"/>
      <c r="G183" s="61"/>
      <c r="H183" s="6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1"/>
      <c r="F184" s="61"/>
      <c r="G184" s="61"/>
      <c r="H184" s="6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1"/>
      <c r="F185" s="61"/>
      <c r="G185" s="61"/>
      <c r="H185" s="6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1"/>
      <c r="F186" s="61"/>
      <c r="G186" s="61"/>
      <c r="H186" s="6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1"/>
      <c r="F187" s="61"/>
      <c r="G187" s="61"/>
      <c r="H187" s="6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1"/>
      <c r="F188" s="61"/>
      <c r="G188" s="61"/>
      <c r="H188" s="6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1"/>
      <c r="F189" s="61"/>
      <c r="G189" s="61"/>
      <c r="H189" s="6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1"/>
      <c r="F190" s="61"/>
      <c r="G190" s="61"/>
      <c r="H190" s="6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1"/>
      <c r="F191" s="61"/>
      <c r="G191" s="61"/>
      <c r="H191" s="6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1"/>
      <c r="F192" s="61"/>
      <c r="G192" s="61"/>
      <c r="H192" s="6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1"/>
      <c r="F193" s="61"/>
      <c r="G193" s="61"/>
      <c r="H193" s="6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1"/>
      <c r="F194" s="61"/>
      <c r="G194" s="61"/>
      <c r="H194" s="6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1"/>
      <c r="F195" s="61"/>
      <c r="G195" s="61"/>
      <c r="H195" s="6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1"/>
      <c r="F196" s="61"/>
      <c r="G196" s="61"/>
      <c r="H196" s="6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1"/>
      <c r="F197" s="61"/>
      <c r="G197" s="61"/>
      <c r="H197" s="6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1"/>
      <c r="F198" s="61"/>
      <c r="G198" s="61"/>
      <c r="H198" s="6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1"/>
      <c r="F199" s="61"/>
      <c r="G199" s="61"/>
      <c r="H199" s="6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1"/>
      <c r="F200" s="61"/>
      <c r="G200" s="61"/>
      <c r="H200" s="6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1"/>
      <c r="F201" s="61"/>
      <c r="G201" s="61"/>
      <c r="H201" s="6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1"/>
      <c r="F202" s="61"/>
      <c r="G202" s="61"/>
      <c r="H202" s="6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1"/>
      <c r="F203" s="61"/>
      <c r="G203" s="61"/>
      <c r="H203" s="6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1"/>
      <c r="F204" s="61"/>
      <c r="G204" s="61"/>
      <c r="H204" s="6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1"/>
      <c r="F205" s="61"/>
      <c r="G205" s="61"/>
      <c r="H205" s="6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1"/>
      <c r="F206" s="61"/>
      <c r="G206" s="61"/>
      <c r="H206" s="6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1"/>
      <c r="F207" s="61"/>
      <c r="G207" s="61"/>
      <c r="H207" s="6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1"/>
      <c r="F208" s="61"/>
      <c r="G208" s="61"/>
      <c r="H208" s="6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1"/>
      <c r="F209" s="61"/>
      <c r="G209" s="61"/>
      <c r="H209" s="6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1"/>
      <c r="F210" s="61"/>
      <c r="G210" s="61"/>
      <c r="H210" s="6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1"/>
      <c r="F211" s="61"/>
      <c r="G211" s="61"/>
      <c r="H211" s="6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1"/>
      <c r="F212" s="61"/>
      <c r="G212" s="61"/>
      <c r="H212" s="6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1"/>
      <c r="F213" s="61"/>
      <c r="G213" s="61"/>
      <c r="H213" s="6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1"/>
      <c r="F214" s="61"/>
      <c r="G214" s="61"/>
      <c r="H214" s="6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1"/>
      <c r="F215" s="61"/>
      <c r="G215" s="61"/>
      <c r="H215" s="6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1"/>
      <c r="F216" s="61"/>
      <c r="G216" s="61"/>
      <c r="H216" s="6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1"/>
      <c r="F217" s="61"/>
      <c r="G217" s="61"/>
      <c r="H217" s="6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1"/>
      <c r="F218" s="61"/>
      <c r="G218" s="61"/>
      <c r="H218" s="6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1"/>
      <c r="F219" s="61"/>
      <c r="G219" s="61"/>
      <c r="H219" s="6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1"/>
      <c r="F220" s="61"/>
      <c r="G220" s="61"/>
      <c r="H220" s="6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1"/>
      <c r="F221" s="61"/>
      <c r="G221" s="61"/>
      <c r="H221" s="6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1"/>
      <c r="F222" s="61"/>
      <c r="G222" s="61"/>
      <c r="H222" s="6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1"/>
      <c r="F223" s="61"/>
      <c r="G223" s="61"/>
      <c r="H223" s="6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1"/>
      <c r="F224" s="61"/>
      <c r="G224" s="61"/>
      <c r="H224" s="6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1"/>
      <c r="F225" s="61"/>
      <c r="G225" s="61"/>
      <c r="H225" s="6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1"/>
      <c r="F226" s="61"/>
      <c r="G226" s="61"/>
      <c r="H226" s="6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1"/>
      <c r="F227" s="61"/>
      <c r="G227" s="61"/>
      <c r="H227" s="6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1"/>
      <c r="F228" s="61"/>
      <c r="G228" s="61"/>
      <c r="H228" s="6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1"/>
      <c r="F229" s="61"/>
      <c r="G229" s="61"/>
      <c r="H229" s="6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1"/>
      <c r="F230" s="61"/>
      <c r="G230" s="61"/>
      <c r="H230" s="6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1"/>
      <c r="F231" s="61"/>
      <c r="G231" s="61"/>
      <c r="H231" s="6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1"/>
      <c r="F232" s="61"/>
      <c r="G232" s="61"/>
      <c r="H232" s="6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1"/>
      <c r="F233" s="61"/>
      <c r="G233" s="61"/>
      <c r="H233" s="6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1"/>
      <c r="F234" s="61"/>
      <c r="G234" s="61"/>
      <c r="H234" s="6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1"/>
      <c r="F235" s="61"/>
      <c r="G235" s="61"/>
      <c r="H235" s="6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1"/>
      <c r="F236" s="61"/>
      <c r="G236" s="61"/>
      <c r="H236" s="6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1"/>
      <c r="F237" s="61"/>
      <c r="G237" s="61"/>
      <c r="H237" s="6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1"/>
      <c r="F238" s="61"/>
      <c r="G238" s="61"/>
      <c r="H238" s="6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1"/>
      <c r="F239" s="61"/>
      <c r="G239" s="61"/>
      <c r="H239" s="6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1"/>
      <c r="F240" s="61"/>
      <c r="G240" s="61"/>
      <c r="H240" s="6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1"/>
      <c r="F241" s="61"/>
      <c r="G241" s="61"/>
      <c r="H241" s="6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1"/>
      <c r="F242" s="61"/>
      <c r="G242" s="61"/>
      <c r="H242" s="6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1"/>
      <c r="F243" s="61"/>
      <c r="G243" s="61"/>
      <c r="H243" s="6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1"/>
      <c r="F244" s="61"/>
      <c r="G244" s="61"/>
      <c r="H244" s="6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1"/>
      <c r="F245" s="61"/>
      <c r="G245" s="61"/>
      <c r="H245" s="6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1"/>
      <c r="F246" s="61"/>
      <c r="G246" s="61"/>
      <c r="H246" s="6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1"/>
      <c r="F247" s="61"/>
      <c r="G247" s="61"/>
      <c r="H247" s="6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1"/>
      <c r="F248" s="61"/>
      <c r="G248" s="61"/>
      <c r="H248" s="6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1"/>
      <c r="F249" s="61"/>
      <c r="G249" s="61"/>
      <c r="H249" s="6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1"/>
      <c r="F250" s="61"/>
      <c r="G250" s="61"/>
      <c r="H250" s="6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1"/>
      <c r="F251" s="61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1"/>
      <c r="F252" s="61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1"/>
      <c r="F253" s="61"/>
      <c r="G253" s="61"/>
      <c r="H253" s="6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1"/>
      <c r="F254" s="61"/>
      <c r="G254" s="61"/>
      <c r="H254" s="6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1"/>
      <c r="F255" s="61"/>
      <c r="G255" s="61"/>
      <c r="H255" s="6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1"/>
      <c r="F256" s="61"/>
      <c r="G256" s="61"/>
      <c r="H256" s="6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7:H58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Z1000"/>
  <sheetViews>
    <sheetView workbookViewId="0">
      <selection sqref="A1:H1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5" t="s">
        <v>99</v>
      </c>
      <c r="B1" s="84"/>
      <c r="C1" s="84"/>
      <c r="D1" s="84"/>
      <c r="E1" s="84"/>
      <c r="F1" s="84"/>
      <c r="G1" s="84"/>
      <c r="H1" s="8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6" t="s">
        <v>100</v>
      </c>
      <c r="B2" s="84"/>
      <c r="C2" s="84"/>
      <c r="D2" s="84"/>
      <c r="E2" s="84"/>
      <c r="F2" s="84"/>
      <c r="G2" s="84"/>
      <c r="H2" s="8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7"/>
      <c r="B3" s="57"/>
      <c r="C3" s="58"/>
      <c r="D3" s="57"/>
      <c r="E3" s="59"/>
      <c r="F3" s="59"/>
      <c r="G3" s="60"/>
      <c r="H3" s="6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7" t="s">
        <v>91</v>
      </c>
      <c r="B4" s="84"/>
      <c r="C4" s="84"/>
      <c r="D4" s="84"/>
      <c r="E4" s="84"/>
      <c r="F4" s="84"/>
      <c r="G4" s="84"/>
      <c r="H4" s="8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7" t="s">
        <v>92</v>
      </c>
      <c r="B5" s="84"/>
      <c r="C5" s="84"/>
      <c r="D5" s="84"/>
      <c r="E5" s="84"/>
      <c r="F5" s="84"/>
      <c r="G5" s="84"/>
      <c r="H5" s="8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8" t="s">
        <v>93</v>
      </c>
      <c r="B6" s="84"/>
      <c r="C6" s="84"/>
      <c r="D6" s="84"/>
      <c r="E6" s="84"/>
      <c r="F6" s="84"/>
      <c r="G6" s="84"/>
      <c r="H6" s="8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1"/>
      <c r="F7" s="61"/>
      <c r="G7" s="61"/>
      <c r="H7" s="6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2" t="s">
        <v>94</v>
      </c>
      <c r="B8" s="4"/>
      <c r="C8" s="4"/>
      <c r="D8" s="4"/>
      <c r="E8" s="63"/>
      <c r="F8" s="64"/>
      <c r="G8" s="61"/>
      <c r="H8" s="6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1"/>
      <c r="F9" s="61"/>
      <c r="G9" s="61"/>
      <c r="H9" s="6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7.5" customHeight="1" x14ac:dyDescent="0.2">
      <c r="A10" s="65" t="s">
        <v>1</v>
      </c>
      <c r="B10" s="66" t="s">
        <v>2</v>
      </c>
      <c r="C10" s="66" t="s">
        <v>3</v>
      </c>
      <c r="D10" s="66" t="s">
        <v>10</v>
      </c>
      <c r="E10" s="67" t="s">
        <v>95</v>
      </c>
      <c r="F10" s="67" t="s">
        <v>12</v>
      </c>
      <c r="G10" s="67" t="s">
        <v>13</v>
      </c>
      <c r="H10" s="68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69" t="s">
        <v>15</v>
      </c>
      <c r="B11" s="70"/>
      <c r="C11" s="70"/>
      <c r="D11" s="71">
        <f>'2027-FULL'!J5</f>
        <v>8.635093333333332</v>
      </c>
      <c r="E11" s="72">
        <f>'2027-FULL'!K5</f>
        <v>0.10750000000000001</v>
      </c>
      <c r="F11" s="73" t="str">
        <f>'2026-FULL'!L5</f>
        <v xml:space="preserve"> </v>
      </c>
      <c r="G11" s="72">
        <f>'2027-FULL'!M5</f>
        <v>8.7449333333333339</v>
      </c>
      <c r="H11" s="7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'2027-FULL'!B6</f>
        <v>58</v>
      </c>
      <c r="C12" s="19">
        <f>'2027-FULL'!C6</f>
        <v>243</v>
      </c>
      <c r="D12" s="75">
        <f>'2027-FULL'!J6</f>
        <v>0.48799200726399994</v>
      </c>
      <c r="E12" s="76">
        <f>'2027-FULL'!K6</f>
        <v>3.6678311427078758</v>
      </c>
      <c r="F12" s="76">
        <f>'2027-FULL'!L6</f>
        <v>4.1558231499718756</v>
      </c>
      <c r="G12" s="76">
        <f>'2027-FULL'!M6</f>
        <v>0.4941993567400001</v>
      </c>
      <c r="H12" s="77">
        <f>'2027-FULL'!N6</f>
        <v>4.6500225067118759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'2027-FULL'!B7</f>
        <v>150</v>
      </c>
      <c r="C13" s="19">
        <f>'2027-FULL'!C7</f>
        <v>900</v>
      </c>
      <c r="D13" s="75">
        <f>'2027-FULL'!J7</f>
        <v>1.3876163231999998</v>
      </c>
      <c r="E13" s="76">
        <f>'2027-FULL'!K7</f>
        <v>9.7698028433625002</v>
      </c>
      <c r="F13" s="76">
        <f>'2027-FULL'!L7</f>
        <v>11.1574191665625</v>
      </c>
      <c r="G13" s="76">
        <f>'2027-FULL'!M7</f>
        <v>1.4052670620000001</v>
      </c>
      <c r="H13" s="77">
        <f>'2027-FULL'!N7</f>
        <v>12.5626862285625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'2027-FULL'!B8</f>
        <v>200</v>
      </c>
      <c r="C14" s="19">
        <f>'2027-FULL'!C8</f>
        <v>1200</v>
      </c>
      <c r="D14" s="75">
        <f>'2027-FULL'!J8</f>
        <v>1.8501550976000001</v>
      </c>
      <c r="E14" s="76">
        <f>'2027-FULL'!K8</f>
        <v>13.026403791150003</v>
      </c>
      <c r="F14" s="76">
        <f>'2027-FULL'!L8</f>
        <v>14.876558888750003</v>
      </c>
      <c r="G14" s="76">
        <f>'2027-FULL'!M8</f>
        <v>1.8736894160000004</v>
      </c>
      <c r="H14" s="77">
        <f>'2027-FULL'!N8</f>
        <v>16.750248304750002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'2027-FULL'!B9</f>
        <v>250</v>
      </c>
      <c r="C15" s="19">
        <f>'2027-FULL'!C9</f>
        <v>1600</v>
      </c>
      <c r="D15" s="75">
        <f>'2027-FULL'!J9</f>
        <v>2.3589347967999994</v>
      </c>
      <c r="E15" s="76">
        <f>'2027-FULL'!K9</f>
        <v>16.387600888200001</v>
      </c>
      <c r="F15" s="76">
        <f>'2027-FULL'!L9</f>
        <v>18.746535685000001</v>
      </c>
      <c r="G15" s="76">
        <f>'2027-FULL'!M9</f>
        <v>2.388940888</v>
      </c>
      <c r="H15" s="77">
        <f>'2027-FULL'!N9</f>
        <v>21.135476573000002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'2027-FULL'!B10</f>
        <v>350</v>
      </c>
      <c r="C16" s="19">
        <f>'2027-FULL'!C10</f>
        <v>1900</v>
      </c>
      <c r="D16" s="75">
        <f>'2027-FULL'!J10</f>
        <v>3.1452895711999989</v>
      </c>
      <c r="E16" s="76">
        <f>'2027-FULL'!K10</f>
        <v>22.587014335987501</v>
      </c>
      <c r="F16" s="76">
        <f>'2027-FULL'!L10</f>
        <v>25.7323039071875</v>
      </c>
      <c r="G16" s="76">
        <f>'2027-FULL'!M10</f>
        <v>3.1852982419999996</v>
      </c>
      <c r="H16" s="77">
        <f>'2027-FULL'!N10</f>
        <v>28.917602149187498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'2027-FULL'!B11</f>
        <v>400</v>
      </c>
      <c r="C17" s="19">
        <f>'2027-FULL'!C11</f>
        <v>2600</v>
      </c>
      <c r="D17" s="75">
        <f>'2027-FULL'!J11</f>
        <v>3.7927920448000001</v>
      </c>
      <c r="E17" s="76">
        <f>'2027-FULL'!K11</f>
        <v>26.261999880825005</v>
      </c>
      <c r="F17" s="76">
        <f>'2027-FULL'!L11</f>
        <v>30.054791925625004</v>
      </c>
      <c r="G17" s="76">
        <f>'2027-FULL'!M11</f>
        <v>3.8410370680000008</v>
      </c>
      <c r="H17" s="77">
        <f>'2027-FULL'!N11</f>
        <v>33.895828993625003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'2027-FULL'!B12</f>
        <v>447</v>
      </c>
      <c r="C18" s="19">
        <f>'2027-FULL'!C12</f>
        <v>2936</v>
      </c>
      <c r="D18" s="75">
        <f>'2027-FULL'!J12</f>
        <v>4.252548592128</v>
      </c>
      <c r="E18" s="76">
        <f>'2027-FULL'!K12</f>
        <v>29.379686692347004</v>
      </c>
      <c r="F18" s="76">
        <f>'2027-FULL'!L12</f>
        <v>33.632235284475001</v>
      </c>
      <c r="G18" s="76">
        <f>'2027-FULL'!M12</f>
        <v>4.3066418044800008</v>
      </c>
      <c r="H18" s="77">
        <f>'2027-FULL'!N12</f>
        <v>37.938877088955003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'2027-FULL'!B13</f>
        <v>525</v>
      </c>
      <c r="C19" s="19">
        <f>'2027-FULL'!C13</f>
        <v>3500</v>
      </c>
      <c r="D19" s="75">
        <f>'2027-FULL'!J13</f>
        <v>5.0185003679999989</v>
      </c>
      <c r="E19" s="76">
        <f>'2027-FULL'!K13</f>
        <v>34.560396474187506</v>
      </c>
      <c r="F19" s="76">
        <f>'2027-FULL'!L13</f>
        <v>39.578896842187504</v>
      </c>
      <c r="G19" s="76">
        <f>'2027-FULL'!M13</f>
        <v>5.0823366300000004</v>
      </c>
      <c r="H19" s="77">
        <f>'2027-FULL'!N13</f>
        <v>44.661233472187504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'2027-FULL'!B14</f>
        <v>650</v>
      </c>
      <c r="C20" s="19">
        <f>'2027-FULL'!C14</f>
        <v>4400</v>
      </c>
      <c r="D20" s="75">
        <f>'2027-FULL'!J14</f>
        <v>6.2442086911999999</v>
      </c>
      <c r="E20" s="76">
        <f>'2027-FULL'!K14</f>
        <v>42.858793067550003</v>
      </c>
      <c r="F20" s="76">
        <f>'2027-FULL'!L14</f>
        <v>49.103001758750004</v>
      </c>
      <c r="G20" s="76">
        <f>'2027-FULL'!M14</f>
        <v>6.3236361920000013</v>
      </c>
      <c r="H20" s="77">
        <f>'2027-FULL'!N14</f>
        <v>55.426637950750006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'2027-FULL'!B15</f>
        <v>665</v>
      </c>
      <c r="C21" s="19">
        <f>'2027-FULL'!C15</f>
        <v>4496</v>
      </c>
      <c r="D21" s="75">
        <f>'2027-FULL'!J15</f>
        <v>6.3857447790079993</v>
      </c>
      <c r="E21" s="76">
        <f>'2027-FULL'!K15</f>
        <v>43.842049120842013</v>
      </c>
      <c r="F21" s="76">
        <f>'2027-FULL'!L15</f>
        <v>50.227793899850013</v>
      </c>
      <c r="G21" s="76">
        <f>'2027-FULL'!M15</f>
        <v>6.4669726452800003</v>
      </c>
      <c r="H21" s="77">
        <f>'2027-FULL'!N15</f>
        <v>56.694766545130015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'2027-FULL'!B16</f>
        <v>696</v>
      </c>
      <c r="C22" s="19">
        <f>'2027-FULL'!C16</f>
        <v>4700</v>
      </c>
      <c r="D22" s="75">
        <f>'2027-FULL'!J16</f>
        <v>6.6808421855999995</v>
      </c>
      <c r="E22" s="76">
        <f>'2027-FULL'!K16</f>
        <v>45.879969015337508</v>
      </c>
      <c r="F22" s="76">
        <f>'2027-FULL'!L16</f>
        <v>52.560811200937508</v>
      </c>
      <c r="G22" s="76">
        <f>'2027-FULL'!M16</f>
        <v>6.7658237460000006</v>
      </c>
      <c r="H22" s="77">
        <f>'2027-FULL'!N16</f>
        <v>59.32663494693751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'2027-FULL'!B17</f>
        <v>748</v>
      </c>
      <c r="C23" s="19">
        <f>'2027-FULL'!C17</f>
        <v>5050</v>
      </c>
      <c r="D23" s="75">
        <f>'2027-FULL'!J17</f>
        <v>7.1794540623999987</v>
      </c>
      <c r="E23" s="76">
        <f>'2027-FULL'!K17</f>
        <v>49.306580537756254</v>
      </c>
      <c r="F23" s="76">
        <f>'2027-FULL'!L17</f>
        <v>56.486034600156252</v>
      </c>
      <c r="G23" s="76">
        <f>'2027-FULL'!M17</f>
        <v>7.2707780590000004</v>
      </c>
      <c r="H23" s="77">
        <f>'2027-FULL'!N17</f>
        <v>63.756812659156253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'2027-FULL'!B18</f>
        <v>800</v>
      </c>
      <c r="C24" s="19">
        <f>'2027-FULL'!C18</f>
        <v>5400</v>
      </c>
      <c r="D24" s="75">
        <f>'2027-FULL'!J18</f>
        <v>7.6780659391999997</v>
      </c>
      <c r="E24" s="76">
        <f>'2027-FULL'!K18</f>
        <v>52.733192060175014</v>
      </c>
      <c r="F24" s="76">
        <f>'2027-FULL'!L18</f>
        <v>60.41125799937501</v>
      </c>
      <c r="G24" s="76">
        <f>'2027-FULL'!M18</f>
        <v>7.775732372000002</v>
      </c>
      <c r="H24" s="77">
        <f>'2027-FULL'!N18</f>
        <v>68.186990371375018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'2027-FULL'!B19</f>
        <v>920</v>
      </c>
      <c r="C25" s="19">
        <f>'2027-FULL'!C19</f>
        <v>6123</v>
      </c>
      <c r="D25" s="75">
        <f>'2027-FULL'!J19</f>
        <v>8.7895462255039991</v>
      </c>
      <c r="E25" s="76">
        <f>'2027-FULL'!K19</f>
        <v>60.552172219342886</v>
      </c>
      <c r="F25" s="76">
        <f>'2027-FULL'!L19</f>
        <v>69.34171844484689</v>
      </c>
      <c r="G25" s="76">
        <f>'2027-FULL'!M19</f>
        <v>8.901350895140002</v>
      </c>
      <c r="H25" s="77">
        <f>'2027-FULL'!N19</f>
        <v>78.243069339986889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'2027-FULL'!B20</f>
        <v>1000</v>
      </c>
      <c r="C26" s="19">
        <f>'2027-FULL'!C20</f>
        <v>6600</v>
      </c>
      <c r="D26" s="75">
        <f>'2027-FULL'!J20</f>
        <v>9.528221036799998</v>
      </c>
      <c r="E26" s="76">
        <f>'2027-FULL'!K20</f>
        <v>65.759595851325003</v>
      </c>
      <c r="F26" s="76">
        <f>'2027-FULL'!L20</f>
        <v>75.287816888125008</v>
      </c>
      <c r="G26" s="76">
        <f>'2027-FULL'!M20</f>
        <v>9.6494217879999997</v>
      </c>
      <c r="H26" s="77">
        <f>'2027-FULL'!N20</f>
        <v>84.937238676125006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5">
        <f>'2026-FULL'!J21</f>
        <v>0</v>
      </c>
      <c r="E27" s="76">
        <f>'2026-FULL'!K21</f>
        <v>0</v>
      </c>
      <c r="F27" s="76">
        <f>'2026-FULL'!L21</f>
        <v>0</v>
      </c>
      <c r="G27" s="76">
        <f>'2026-FULL'!M21</f>
        <v>0</v>
      </c>
      <c r="H27" s="77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'2027-FULL'!B22</f>
        <v>83</v>
      </c>
      <c r="C28" s="19">
        <f>'2027-FULL'!C22</f>
        <v>400</v>
      </c>
      <c r="D28" s="75">
        <f>'2027-FULL'!J22</f>
        <v>0.72249825919999988</v>
      </c>
      <c r="E28" s="76">
        <f>'2027-FULL'!K22</f>
        <v>5.3034533470500005</v>
      </c>
      <c r="F28" s="76">
        <f>'2027-FULL'!L22</f>
        <v>6.0259516062500005</v>
      </c>
      <c r="G28" s="76">
        <f>'2027-FULL'!M22</f>
        <v>0.73168857200000004</v>
      </c>
      <c r="H28" s="77">
        <f>'2027-FULL'!N22</f>
        <v>6.7576401782500009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'2027-FULL'!B23</f>
        <v>125</v>
      </c>
      <c r="C29" s="19">
        <f>'2027-FULL'!C23</f>
        <v>650</v>
      </c>
      <c r="D29" s="75">
        <f>'2027-FULL'!J23</f>
        <v>1.1101060111999999</v>
      </c>
      <c r="E29" s="76">
        <f>'2027-FULL'!K23</f>
        <v>8.0369062202062516</v>
      </c>
      <c r="F29" s="76">
        <f>'2027-FULL'!L23</f>
        <v>9.1470122314062507</v>
      </c>
      <c r="G29" s="76">
        <f>'2027-FULL'!M23</f>
        <v>1.1242267669999999</v>
      </c>
      <c r="H29" s="77">
        <f>'2027-FULL'!N23</f>
        <v>10.27123899840625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'2027-FULL'!B24</f>
        <v>250</v>
      </c>
      <c r="C30" s="19">
        <f>'2027-FULL'!C24</f>
        <v>1300</v>
      </c>
      <c r="D30" s="75">
        <f>'2027-FULL'!J24</f>
        <v>2.2202120223999997</v>
      </c>
      <c r="E30" s="76">
        <f>'2027-FULL'!K24</f>
        <v>16.073812440412503</v>
      </c>
      <c r="F30" s="76">
        <f>'2027-FULL'!L24</f>
        <v>18.294024462812501</v>
      </c>
      <c r="G30" s="76">
        <f>'2027-FULL'!M24</f>
        <v>2.2484535339999998</v>
      </c>
      <c r="H30" s="77">
        <f>'2027-FULL'!N24</f>
        <v>20.542477996812501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'2027-FULL'!B25</f>
        <v>300</v>
      </c>
      <c r="C31" s="19">
        <f>'2027-FULL'!C25</f>
        <v>1800</v>
      </c>
      <c r="D31" s="75">
        <f>'2027-FULL'!J25</f>
        <v>2.7752326463999997</v>
      </c>
      <c r="E31" s="76">
        <f>'2027-FULL'!K25</f>
        <v>19.539605686725</v>
      </c>
      <c r="F31" s="76">
        <f>'2027-FULL'!L25</f>
        <v>22.314838333125</v>
      </c>
      <c r="G31" s="76">
        <f>'2027-FULL'!M25</f>
        <v>2.8105341240000001</v>
      </c>
      <c r="H31" s="77">
        <f>'2027-FULL'!N25</f>
        <v>25.125372457125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'2027-FULL'!B26</f>
        <v>400</v>
      </c>
      <c r="C32" s="19">
        <f>'2027-FULL'!C26</f>
        <v>2400</v>
      </c>
      <c r="D32" s="75">
        <f>'2027-FULL'!J26</f>
        <v>3.7003101952000002</v>
      </c>
      <c r="E32" s="76">
        <f>'2027-FULL'!K26</f>
        <v>26.052807582300005</v>
      </c>
      <c r="F32" s="76">
        <f>'2027-FULL'!L26</f>
        <v>29.753117777500005</v>
      </c>
      <c r="G32" s="76">
        <f>'2027-FULL'!M26</f>
        <v>3.7473788320000008</v>
      </c>
      <c r="H32" s="77">
        <f>'2027-FULL'!N26</f>
        <v>33.500496609500004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112.5 KVA 3 PH, 1.2kV BIL</v>
      </c>
      <c r="B33" s="19">
        <f>'2027-FULL'!B27</f>
        <v>600</v>
      </c>
      <c r="C33" s="19">
        <f>'2027-FULL'!C27</f>
        <v>3400</v>
      </c>
      <c r="D33" s="75">
        <f>'2027-FULL'!J27</f>
        <v>5.4579834431999981</v>
      </c>
      <c r="E33" s="76">
        <f>'2027-FULL'!K27</f>
        <v>38.870019074924997</v>
      </c>
      <c r="F33" s="76">
        <f>'2027-FULL'!L27</f>
        <v>44.328002518124997</v>
      </c>
      <c r="G33" s="76">
        <f>'2027-FULL'!M27</f>
        <v>5.5274100119999998</v>
      </c>
      <c r="H33" s="77">
        <f>'2027-FULL'!N27</f>
        <v>49.855412530124994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125 KVA 3PH, 1.2kV BIL</v>
      </c>
      <c r="B34" s="21">
        <f>'2027-FULL'!B28</f>
        <v>633</v>
      </c>
      <c r="C34" s="21">
        <f>'2027-FULL'!C28</f>
        <v>3766.67</v>
      </c>
      <c r="D34" s="75">
        <f>'2027-FULL'!J28</f>
        <v>5.8412536021641595</v>
      </c>
      <c r="E34" s="76">
        <f>'2027-FULL'!K28</f>
        <v>41.195798025425816</v>
      </c>
      <c r="F34" s="76">
        <f>'2027-FULL'!L28</f>
        <v>47.037051627589975</v>
      </c>
      <c r="G34" s="76">
        <f>'2027-FULL'!M28</f>
        <v>5.9155554389706007</v>
      </c>
      <c r="H34" s="77">
        <f>'2027-FULL'!N28</f>
        <v>52.952607066560574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150 KVA 3 PH, 1.2kV BIL</v>
      </c>
      <c r="B35" s="19">
        <f>'2027-FULL'!B29</f>
        <v>700</v>
      </c>
      <c r="C35" s="19">
        <f>'2027-FULL'!C29</f>
        <v>4500</v>
      </c>
      <c r="D35" s="75">
        <f>'2027-FULL'!J29</f>
        <v>6.6142656159999982</v>
      </c>
      <c r="E35" s="76">
        <f>'2027-FULL'!K29</f>
        <v>45.906201716812504</v>
      </c>
      <c r="F35" s="76">
        <f>'2027-FULL'!L29</f>
        <v>52.520467332812501</v>
      </c>
      <c r="G35" s="76">
        <f>'2027-FULL'!M29</f>
        <v>6.6984003100000002</v>
      </c>
      <c r="H35" s="77">
        <f>'2027-FULL'!N29</f>
        <v>59.218867642812498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*175 KVA 3PH, 1.2kV BIL</v>
      </c>
      <c r="B36" s="19">
        <f>'2027-FULL'!B30</f>
        <v>766</v>
      </c>
      <c r="C36" s="19">
        <f>'2027-FULL'!C30</f>
        <v>4767</v>
      </c>
      <c r="D36" s="75">
        <f>'2027-FULL'!J30</f>
        <v>7.1651660052160002</v>
      </c>
      <c r="E36" s="76">
        <f>'2027-FULL'!K30</f>
        <v>50.069985935343382</v>
      </c>
      <c r="F36" s="76">
        <f>'2027-FULL'!L30</f>
        <v>57.235151940559383</v>
      </c>
      <c r="G36" s="76">
        <f>'2027-FULL'!M30</f>
        <v>7.2563082550600013</v>
      </c>
      <c r="H36" s="77">
        <f>'2027-FULL'!N30</f>
        <v>64.491460195619382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*200 KVA 3PH, 1.2kV BIL</v>
      </c>
      <c r="B37" s="19">
        <f>'2027-FULL'!B31</f>
        <v>833</v>
      </c>
      <c r="C37" s="19">
        <f>'2027-FULL'!C31</f>
        <v>5033</v>
      </c>
      <c r="D37" s="75">
        <f>'2027-FULL'!J31</f>
        <v>7.7220803051839981</v>
      </c>
      <c r="E37" s="76">
        <f>'2027-FULL'!K31</f>
        <v>54.29158044238163</v>
      </c>
      <c r="F37" s="76">
        <f>'2027-FULL'!L31</f>
        <v>62.013660747565631</v>
      </c>
      <c r="G37" s="76">
        <f>'2027-FULL'!M31</f>
        <v>7.8203066089399993</v>
      </c>
      <c r="H37" s="77">
        <f>'2027-FULL'!N31</f>
        <v>69.833967356505624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225 KVA 3 PH, 1.2kV BIL</v>
      </c>
      <c r="B38" s="19">
        <f>'2027-FULL'!B32</f>
        <v>900</v>
      </c>
      <c r="C38" s="19">
        <f>'2027-FULL'!C32</f>
        <v>5300</v>
      </c>
      <c r="D38" s="75">
        <f>'2027-FULL'!J32</f>
        <v>8.2794570144000001</v>
      </c>
      <c r="E38" s="76">
        <f>'2027-FULL'!K32</f>
        <v>58.514220910912513</v>
      </c>
      <c r="F38" s="76">
        <f>'2027-FULL'!L32</f>
        <v>66.793677925312508</v>
      </c>
      <c r="G38" s="76">
        <f>'2027-FULL'!M32</f>
        <v>8.3847732540000006</v>
      </c>
      <c r="H38" s="77">
        <f>'2027-FULL'!N32</f>
        <v>75.178451179312503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300 KVA 3 PH, 1.2kV BIL</v>
      </c>
      <c r="B39" s="19">
        <f>'2027-FULL'!B33</f>
        <v>1100</v>
      </c>
      <c r="C39" s="19">
        <f>'2027-FULL'!C33</f>
        <v>6300</v>
      </c>
      <c r="D39" s="75">
        <f>'2027-FULL'!J33</f>
        <v>10.0371302624</v>
      </c>
      <c r="E39" s="76">
        <f>'2027-FULL'!K33</f>
        <v>71.331432403537519</v>
      </c>
      <c r="F39" s="76">
        <f>'2027-FULL'!L33</f>
        <v>81.368562665937517</v>
      </c>
      <c r="G39" s="76">
        <f>'2027-FULL'!M33</f>
        <v>10.164804434000002</v>
      </c>
      <c r="H39" s="77">
        <f>'2027-FULL'!N33</f>
        <v>91.533367099937522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400 KVA 3 PH, 1.2kV BIL</v>
      </c>
      <c r="B40" s="19">
        <f>'2027-FULL'!B34</f>
        <v>1750</v>
      </c>
      <c r="C40" s="19">
        <f>'2027-FULL'!C34</f>
        <v>6950</v>
      </c>
      <c r="D40" s="75">
        <f>'2027-FULL'!J34</f>
        <v>14.547304273599998</v>
      </c>
      <c r="E40" s="76">
        <f>'2027-FULL'!K34</f>
        <v>110.26786987374376</v>
      </c>
      <c r="F40" s="76">
        <f>'2027-FULL'!L34</f>
        <v>124.81517414734375</v>
      </c>
      <c r="G40" s="76">
        <f>'2027-FULL'!M34</f>
        <v>14.732348701000001</v>
      </c>
      <c r="H40" s="77">
        <f>'2027-FULL'!N34</f>
        <v>139.54752284834376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*450 KVA 3PH, 1.2kV BIL</v>
      </c>
      <c r="B41" s="19">
        <f>'2027-FULL'!B35</f>
        <v>2075</v>
      </c>
      <c r="C41" s="19">
        <f>'2027-FULL'!C35</f>
        <v>7275</v>
      </c>
      <c r="D41" s="75">
        <f>'2027-FULL'!J35</f>
        <v>16.802391279199998</v>
      </c>
      <c r="E41" s="76">
        <f>'2027-FULL'!K35</f>
        <v>129.7360886088469</v>
      </c>
      <c r="F41" s="76">
        <f>'2027-FULL'!L35</f>
        <v>146.53847988804691</v>
      </c>
      <c r="G41" s="76">
        <f>'2027-FULL'!M35</f>
        <v>17.016120834500001</v>
      </c>
      <c r="H41" s="77">
        <f>'2027-FULL'!N35</f>
        <v>163.55460072254692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500 KVA 3 PH, 95kV BIL</v>
      </c>
      <c r="B42" s="19">
        <f>'2027-FULL'!B36</f>
        <v>2400</v>
      </c>
      <c r="C42" s="19">
        <f>'2027-FULL'!C36</f>
        <v>7600</v>
      </c>
      <c r="D42" s="75">
        <f>'2027-FULL'!J36</f>
        <v>19.057478284799995</v>
      </c>
      <c r="E42" s="76">
        <f>'2027-FULL'!K36</f>
        <v>149.20430734394998</v>
      </c>
      <c r="F42" s="76">
        <f>'2027-FULL'!L36</f>
        <v>168.26178562874998</v>
      </c>
      <c r="G42" s="76">
        <f>'2027-FULL'!M36</f>
        <v>19.299892967999998</v>
      </c>
      <c r="H42" s="77">
        <f>'2027-FULL'!N36</f>
        <v>187.56167859674997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750 KVA 3 PH, 95kV BIL</v>
      </c>
      <c r="B43" s="19">
        <f>'2027-FULL'!B37</f>
        <v>3000</v>
      </c>
      <c r="C43" s="19">
        <f>'2027-FULL'!C37</f>
        <v>12000</v>
      </c>
      <c r="D43" s="75">
        <f>'2027-FULL'!J37</f>
        <v>24.977870975999995</v>
      </c>
      <c r="E43" s="76">
        <f>'2027-FULL'!K37</f>
        <v>189.12028791150004</v>
      </c>
      <c r="F43" s="76">
        <f>'2027-FULL'!L37</f>
        <v>214.09815888750003</v>
      </c>
      <c r="G43" s="76">
        <f>'2027-FULL'!M37</f>
        <v>25.29559416</v>
      </c>
      <c r="H43" s="77">
        <f>'2027-FULL'!N37</f>
        <v>239.39375304750004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1000 KVA 3 PH, 95kV BIL</v>
      </c>
      <c r="B44" s="19">
        <f>'2027-FULL'!B38</f>
        <v>3400</v>
      </c>
      <c r="C44" s="19">
        <f>'2027-FULL'!C38</f>
        <v>13000</v>
      </c>
      <c r="D44" s="75">
        <f>'2027-FULL'!J38</f>
        <v>28.030808223999998</v>
      </c>
      <c r="E44" s="76">
        <f>'2027-FULL'!K38</f>
        <v>213.708749404125</v>
      </c>
      <c r="F44" s="76">
        <f>'2027-FULL'!L38</f>
        <v>241.739557628125</v>
      </c>
      <c r="G44" s="76">
        <f>'2027-FULL'!M38</f>
        <v>28.387365340000002</v>
      </c>
      <c r="H44" s="77">
        <f>'2027-FULL'!N38</f>
        <v>270.12692296812497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1500 KVA 3 PH, 95kV BIL</v>
      </c>
      <c r="B45" s="19">
        <f>'2027-FULL'!B39</f>
        <v>4500</v>
      </c>
      <c r="C45" s="19">
        <f>'2027-FULL'!C39</f>
        <v>18000</v>
      </c>
      <c r="D45" s="75">
        <f>'2027-FULL'!J39</f>
        <v>37.466806463999994</v>
      </c>
      <c r="E45" s="76">
        <f>'2027-FULL'!K39</f>
        <v>283.68043186725004</v>
      </c>
      <c r="F45" s="76">
        <f>'2027-FULL'!L39</f>
        <v>321.14723833125004</v>
      </c>
      <c r="G45" s="76">
        <f>'2027-FULL'!M39</f>
        <v>37.943391239999997</v>
      </c>
      <c r="H45" s="77">
        <f>'2027-FULL'!N39</f>
        <v>359.09062957125002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2000 KVA 3 PH, 95kV BIL</v>
      </c>
      <c r="B46" s="19">
        <f>'2027-FULL'!B40</f>
        <v>5400</v>
      </c>
      <c r="C46" s="19">
        <f>'2027-FULL'!C40</f>
        <v>21000</v>
      </c>
      <c r="D46" s="75">
        <f>'2027-FULL'!J40</f>
        <v>44.682722208000001</v>
      </c>
      <c r="E46" s="76">
        <f>'2027-FULL'!K40</f>
        <v>339.78894134512507</v>
      </c>
      <c r="F46" s="76">
        <f>'2027-FULL'!L40</f>
        <v>384.47166355312504</v>
      </c>
      <c r="G46" s="76">
        <f>'2027-FULL'!M40</f>
        <v>45.25109478000001</v>
      </c>
      <c r="H46" s="77">
        <f>'2027-FULL'!N40</f>
        <v>429.72275833312506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2500 KVA 3 PH, 95kV BIL</v>
      </c>
      <c r="B47" s="19">
        <f>'2027-FULL'!B41</f>
        <v>6500</v>
      </c>
      <c r="C47" s="19">
        <f>'2027-FULL'!C41</f>
        <v>25000</v>
      </c>
      <c r="D47" s="75">
        <f>'2027-FULL'!J41</f>
        <v>53.65631119999999</v>
      </c>
      <c r="E47" s="76">
        <f>'2027-FULL'!K41</f>
        <v>408.71466231562505</v>
      </c>
      <c r="F47" s="76">
        <f>'2027-FULL'!L41</f>
        <v>462.37097351562505</v>
      </c>
      <c r="G47" s="76">
        <f>'2027-FULL'!M41</f>
        <v>54.338829500000003</v>
      </c>
      <c r="H47" s="77">
        <f>'2027-FULL'!N41</f>
        <v>516.70980301562508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3000 KVA 3PH, 95kV BIL</v>
      </c>
      <c r="B48" s="19">
        <f>'2027-FULL'!B42</f>
        <v>7700</v>
      </c>
      <c r="C48" s="19">
        <f>'2027-FULL'!C42</f>
        <v>29000</v>
      </c>
      <c r="D48" s="75">
        <f>'2027-FULL'!J42</f>
        <v>63.277532191999995</v>
      </c>
      <c r="E48" s="76">
        <f>'2027-FULL'!K42</f>
        <v>483.52600828612503</v>
      </c>
      <c r="F48" s="76">
        <f>'2027-FULL'!L42</f>
        <v>546.803540478125</v>
      </c>
      <c r="G48" s="76">
        <f>'2027-FULL'!M42</f>
        <v>64.08243422000001</v>
      </c>
      <c r="H48" s="77">
        <f>'2027-FULL'!N42</f>
        <v>610.88597469812498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3750 KVA 3PH, 95kV BIL</v>
      </c>
      <c r="B49" s="19">
        <f>'2027-FULL'!B43</f>
        <v>9500</v>
      </c>
      <c r="C49" s="19">
        <f>'2027-FULL'!C43</f>
        <v>35000</v>
      </c>
      <c r="D49" s="75">
        <f>'2027-FULL'!J43</f>
        <v>77.709363679999981</v>
      </c>
      <c r="E49" s="76">
        <f>'2027-FULL'!K43</f>
        <v>595.7430272418751</v>
      </c>
      <c r="F49" s="76">
        <f>'2027-FULL'!L43</f>
        <v>673.45239092187512</v>
      </c>
      <c r="G49" s="76">
        <f>'2027-FULL'!M43</f>
        <v>78.697841300000007</v>
      </c>
      <c r="H49" s="77">
        <f>'2027-FULL'!N43</f>
        <v>752.15023222187517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5000 KVA 3PH, 95kV BIL</v>
      </c>
      <c r="B50" s="19">
        <f>'2027-FULL'!B44</f>
        <v>11000</v>
      </c>
      <c r="C50" s="19">
        <f>'2027-FULL'!C44</f>
        <v>39000</v>
      </c>
      <c r="D50" s="75">
        <f>'2027-FULL'!J44</f>
        <v>89.273480671999991</v>
      </c>
      <c r="E50" s="76">
        <f>'2027-FULL'!K44</f>
        <v>688.21124821237515</v>
      </c>
      <c r="F50" s="76">
        <f>'2027-FULL'!L44</f>
        <v>777.48472888437516</v>
      </c>
      <c r="G50" s="76">
        <f>'2027-FULL'!M44</f>
        <v>90.409056020000008</v>
      </c>
      <c r="H50" s="77">
        <f>'2027-FULL'!N44</f>
        <v>867.89378490437514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78"/>
      <c r="B51" s="79"/>
      <c r="C51" s="79"/>
      <c r="D51" s="80"/>
      <c r="E51" s="81"/>
      <c r="F51" s="81"/>
      <c r="G51" s="81"/>
      <c r="H51" s="8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96</v>
      </c>
      <c r="B52" s="4"/>
      <c r="C52" s="4"/>
      <c r="D52" s="82"/>
      <c r="E52" s="64"/>
      <c r="F52" s="64"/>
      <c r="G52" s="64"/>
      <c r="H52" s="6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97</v>
      </c>
      <c r="B53" s="4"/>
      <c r="C53" s="4"/>
      <c r="D53" s="4"/>
      <c r="E53" s="64"/>
      <c r="F53" s="63"/>
      <c r="G53" s="64"/>
      <c r="H53" s="6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70</v>
      </c>
      <c r="B54" s="4"/>
      <c r="C54" s="4"/>
      <c r="D54" s="4"/>
      <c r="E54" s="64"/>
      <c r="F54" s="63"/>
      <c r="G54" s="64"/>
      <c r="H54" s="6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/>
      <c r="B55" s="4"/>
      <c r="C55" s="4"/>
      <c r="D55" s="4"/>
      <c r="E55" s="64"/>
      <c r="F55" s="64"/>
      <c r="G55" s="64"/>
      <c r="H55" s="6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98</v>
      </c>
      <c r="B56" s="5"/>
      <c r="C56" s="5"/>
      <c r="D56" s="5"/>
      <c r="E56" s="61"/>
      <c r="F56" s="61"/>
      <c r="G56" s="61"/>
      <c r="H56" s="6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89"/>
      <c r="B57" s="84"/>
      <c r="C57" s="84"/>
      <c r="D57" s="84"/>
      <c r="E57" s="84"/>
      <c r="F57" s="84"/>
      <c r="G57" s="84"/>
      <c r="H57" s="8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84"/>
      <c r="B58" s="84"/>
      <c r="C58" s="84"/>
      <c r="D58" s="84"/>
      <c r="E58" s="84"/>
      <c r="F58" s="84"/>
      <c r="G58" s="84"/>
      <c r="H58" s="8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5"/>
      <c r="C59" s="5"/>
      <c r="D59" s="5"/>
      <c r="E59" s="61"/>
      <c r="F59" s="61"/>
      <c r="G59" s="61"/>
      <c r="H59" s="6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5"/>
      <c r="C60" s="5"/>
      <c r="D60" s="5"/>
      <c r="E60" s="61"/>
      <c r="F60" s="61"/>
      <c r="G60" s="61"/>
      <c r="H60" s="6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B61" s="5"/>
      <c r="C61" s="5"/>
      <c r="D61" s="5"/>
      <c r="E61" s="61"/>
      <c r="F61" s="61"/>
      <c r="G61" s="61"/>
      <c r="H61" s="6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B62" s="5"/>
      <c r="C62" s="5"/>
      <c r="D62" s="5"/>
      <c r="E62" s="61"/>
      <c r="F62" s="61"/>
      <c r="G62" s="61"/>
      <c r="H62" s="6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1"/>
      <c r="F63" s="61"/>
      <c r="G63" s="61"/>
      <c r="H63" s="6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1"/>
      <c r="F64" s="61"/>
      <c r="G64" s="61"/>
      <c r="H64" s="6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1"/>
      <c r="F65" s="61"/>
      <c r="G65" s="61"/>
      <c r="H65" s="6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"/>
      <c r="E66" s="61"/>
      <c r="F66" s="61"/>
      <c r="G66" s="61"/>
      <c r="H66" s="6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"/>
      <c r="E67" s="61"/>
      <c r="F67" s="61"/>
      <c r="G67" s="61"/>
      <c r="H67" s="6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1"/>
      <c r="F68" s="61"/>
      <c r="G68" s="61"/>
      <c r="H68" s="6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1"/>
      <c r="F69" s="61"/>
      <c r="G69" s="61"/>
      <c r="H69" s="6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1"/>
      <c r="F70" s="61"/>
      <c r="G70" s="61"/>
      <c r="H70" s="6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1"/>
      <c r="F71" s="61"/>
      <c r="G71" s="61"/>
      <c r="H71" s="6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1"/>
      <c r="F72" s="61"/>
      <c r="G72" s="61"/>
      <c r="H72" s="6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1"/>
      <c r="F73" s="61"/>
      <c r="G73" s="61"/>
      <c r="H73" s="6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1"/>
      <c r="F74" s="61"/>
      <c r="G74" s="61"/>
      <c r="H74" s="6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1"/>
      <c r="F75" s="61"/>
      <c r="G75" s="61"/>
      <c r="H75" s="6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1"/>
      <c r="F76" s="61"/>
      <c r="G76" s="61"/>
      <c r="H76" s="6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1"/>
      <c r="F77" s="61"/>
      <c r="G77" s="61"/>
      <c r="H77" s="6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1"/>
      <c r="F78" s="61"/>
      <c r="G78" s="61"/>
      <c r="H78" s="6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1"/>
      <c r="F79" s="61"/>
      <c r="G79" s="61"/>
      <c r="H79" s="6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1"/>
      <c r="F80" s="61"/>
      <c r="G80" s="61"/>
      <c r="H80" s="6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1"/>
      <c r="F81" s="61"/>
      <c r="G81" s="61"/>
      <c r="H81" s="6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1"/>
      <c r="F82" s="61"/>
      <c r="G82" s="61"/>
      <c r="H82" s="6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1"/>
      <c r="F83" s="61"/>
      <c r="G83" s="61"/>
      <c r="H83" s="6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1"/>
      <c r="F84" s="61"/>
      <c r="G84" s="61"/>
      <c r="H84" s="6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1"/>
      <c r="F85" s="61"/>
      <c r="G85" s="61"/>
      <c r="H85" s="6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1"/>
      <c r="F86" s="61"/>
      <c r="G86" s="61"/>
      <c r="H86" s="6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1"/>
      <c r="F87" s="61"/>
      <c r="G87" s="61"/>
      <c r="H87" s="6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1"/>
      <c r="F88" s="61"/>
      <c r="G88" s="61"/>
      <c r="H88" s="6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1"/>
      <c r="F89" s="61"/>
      <c r="G89" s="61"/>
      <c r="H89" s="6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1"/>
      <c r="F90" s="61"/>
      <c r="G90" s="61"/>
      <c r="H90" s="6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1"/>
      <c r="F91" s="61"/>
      <c r="G91" s="61"/>
      <c r="H91" s="6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1"/>
      <c r="F92" s="61"/>
      <c r="G92" s="61"/>
      <c r="H92" s="6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1"/>
      <c r="F93" s="61"/>
      <c r="G93" s="61"/>
      <c r="H93" s="6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1"/>
      <c r="F94" s="61"/>
      <c r="G94" s="61"/>
      <c r="H94" s="6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1"/>
      <c r="F95" s="61"/>
      <c r="G95" s="61"/>
      <c r="H95" s="6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1"/>
      <c r="F96" s="61"/>
      <c r="G96" s="61"/>
      <c r="H96" s="6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1"/>
      <c r="F97" s="61"/>
      <c r="G97" s="61"/>
      <c r="H97" s="6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1"/>
      <c r="F98" s="61"/>
      <c r="G98" s="61"/>
      <c r="H98" s="6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1"/>
      <c r="F99" s="61"/>
      <c r="G99" s="61"/>
      <c r="H99" s="6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1"/>
      <c r="F100" s="61"/>
      <c r="G100" s="61"/>
      <c r="H100" s="6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1"/>
      <c r="F101" s="61"/>
      <c r="G101" s="61"/>
      <c r="H101" s="6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1"/>
      <c r="F102" s="61"/>
      <c r="G102" s="61"/>
      <c r="H102" s="6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1"/>
      <c r="F103" s="61"/>
      <c r="G103" s="61"/>
      <c r="H103" s="6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1"/>
      <c r="F104" s="61"/>
      <c r="G104" s="61"/>
      <c r="H104" s="6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1"/>
      <c r="F105" s="61"/>
      <c r="G105" s="61"/>
      <c r="H105" s="6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1"/>
      <c r="F106" s="61"/>
      <c r="G106" s="61"/>
      <c r="H106" s="6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1"/>
      <c r="F107" s="61"/>
      <c r="G107" s="61"/>
      <c r="H107" s="6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1"/>
      <c r="F108" s="61"/>
      <c r="G108" s="61"/>
      <c r="H108" s="6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1"/>
      <c r="F109" s="61"/>
      <c r="G109" s="61"/>
      <c r="H109" s="6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1"/>
      <c r="F110" s="61"/>
      <c r="G110" s="61"/>
      <c r="H110" s="6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1"/>
      <c r="F111" s="61"/>
      <c r="G111" s="61"/>
      <c r="H111" s="6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1"/>
      <c r="F112" s="61"/>
      <c r="G112" s="61"/>
      <c r="H112" s="6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1"/>
      <c r="F113" s="61"/>
      <c r="G113" s="61"/>
      <c r="H113" s="6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1"/>
      <c r="F114" s="61"/>
      <c r="G114" s="61"/>
      <c r="H114" s="6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1"/>
      <c r="F115" s="61"/>
      <c r="G115" s="61"/>
      <c r="H115" s="6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1"/>
      <c r="F116" s="61"/>
      <c r="G116" s="61"/>
      <c r="H116" s="6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1"/>
      <c r="F117" s="61"/>
      <c r="G117" s="61"/>
      <c r="H117" s="6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1"/>
      <c r="F118" s="61"/>
      <c r="G118" s="61"/>
      <c r="H118" s="6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1"/>
      <c r="F119" s="61"/>
      <c r="G119" s="61"/>
      <c r="H119" s="6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1"/>
      <c r="F120" s="61"/>
      <c r="G120" s="61"/>
      <c r="H120" s="6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1"/>
      <c r="F121" s="61"/>
      <c r="G121" s="61"/>
      <c r="H121" s="6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1"/>
      <c r="F122" s="61"/>
      <c r="G122" s="61"/>
      <c r="H122" s="6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1"/>
      <c r="F123" s="61"/>
      <c r="G123" s="61"/>
      <c r="H123" s="6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1"/>
      <c r="F124" s="61"/>
      <c r="G124" s="61"/>
      <c r="H124" s="6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1"/>
      <c r="F125" s="61"/>
      <c r="G125" s="61"/>
      <c r="H125" s="6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1"/>
      <c r="F126" s="61"/>
      <c r="G126" s="61"/>
      <c r="H126" s="6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1"/>
      <c r="F127" s="61"/>
      <c r="G127" s="61"/>
      <c r="H127" s="6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1"/>
      <c r="F128" s="61"/>
      <c r="G128" s="61"/>
      <c r="H128" s="6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1"/>
      <c r="F129" s="61"/>
      <c r="G129" s="61"/>
      <c r="H129" s="6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1"/>
      <c r="F130" s="61"/>
      <c r="G130" s="61"/>
      <c r="H130" s="6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1"/>
      <c r="F131" s="61"/>
      <c r="G131" s="61"/>
      <c r="H131" s="6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1"/>
      <c r="F132" s="61"/>
      <c r="G132" s="61"/>
      <c r="H132" s="6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1"/>
      <c r="F133" s="61"/>
      <c r="G133" s="61"/>
      <c r="H133" s="6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1"/>
      <c r="F134" s="61"/>
      <c r="G134" s="61"/>
      <c r="H134" s="6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1"/>
      <c r="F135" s="61"/>
      <c r="G135" s="61"/>
      <c r="H135" s="6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1"/>
      <c r="F136" s="61"/>
      <c r="G136" s="61"/>
      <c r="H136" s="6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1"/>
      <c r="F137" s="61"/>
      <c r="G137" s="61"/>
      <c r="H137" s="6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1"/>
      <c r="F138" s="61"/>
      <c r="G138" s="61"/>
      <c r="H138" s="6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1"/>
      <c r="F139" s="61"/>
      <c r="G139" s="61"/>
      <c r="H139" s="6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1"/>
      <c r="F140" s="61"/>
      <c r="G140" s="61"/>
      <c r="H140" s="6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1"/>
      <c r="F141" s="61"/>
      <c r="G141" s="61"/>
      <c r="H141" s="6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1"/>
      <c r="F142" s="61"/>
      <c r="G142" s="61"/>
      <c r="H142" s="6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1"/>
      <c r="F143" s="61"/>
      <c r="G143" s="61"/>
      <c r="H143" s="6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1"/>
      <c r="F144" s="61"/>
      <c r="G144" s="61"/>
      <c r="H144" s="6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1"/>
      <c r="F145" s="61"/>
      <c r="G145" s="61"/>
      <c r="H145" s="6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1"/>
      <c r="F146" s="61"/>
      <c r="G146" s="61"/>
      <c r="H146" s="6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1"/>
      <c r="F147" s="61"/>
      <c r="G147" s="61"/>
      <c r="H147" s="6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1"/>
      <c r="F148" s="61"/>
      <c r="G148" s="61"/>
      <c r="H148" s="6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1"/>
      <c r="F149" s="61"/>
      <c r="G149" s="61"/>
      <c r="H149" s="6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1"/>
      <c r="F150" s="61"/>
      <c r="G150" s="61"/>
      <c r="H150" s="6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1"/>
      <c r="F151" s="61"/>
      <c r="G151" s="61"/>
      <c r="H151" s="6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1"/>
      <c r="F152" s="61"/>
      <c r="G152" s="61"/>
      <c r="H152" s="6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1"/>
      <c r="F153" s="61"/>
      <c r="G153" s="61"/>
      <c r="H153" s="6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1"/>
      <c r="F154" s="61"/>
      <c r="G154" s="61"/>
      <c r="H154" s="6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1"/>
      <c r="F155" s="61"/>
      <c r="G155" s="61"/>
      <c r="H155" s="6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1"/>
      <c r="F156" s="61"/>
      <c r="G156" s="61"/>
      <c r="H156" s="6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1"/>
      <c r="F157" s="61"/>
      <c r="G157" s="61"/>
      <c r="H157" s="6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1"/>
      <c r="F158" s="61"/>
      <c r="G158" s="61"/>
      <c r="H158" s="6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1"/>
      <c r="F159" s="61"/>
      <c r="G159" s="61"/>
      <c r="H159" s="6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1"/>
      <c r="F160" s="61"/>
      <c r="G160" s="61"/>
      <c r="H160" s="6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1"/>
      <c r="F161" s="61"/>
      <c r="G161" s="61"/>
      <c r="H161" s="6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1"/>
      <c r="F162" s="61"/>
      <c r="G162" s="61"/>
      <c r="H162" s="6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1"/>
      <c r="F163" s="61"/>
      <c r="G163" s="61"/>
      <c r="H163" s="6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1"/>
      <c r="F164" s="61"/>
      <c r="G164" s="61"/>
      <c r="H164" s="6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1"/>
      <c r="F165" s="61"/>
      <c r="G165" s="61"/>
      <c r="H165" s="6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1"/>
      <c r="F166" s="61"/>
      <c r="G166" s="61"/>
      <c r="H166" s="6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1"/>
      <c r="F167" s="61"/>
      <c r="G167" s="61"/>
      <c r="H167" s="6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1"/>
      <c r="F168" s="61"/>
      <c r="G168" s="61"/>
      <c r="H168" s="6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1"/>
      <c r="F169" s="61"/>
      <c r="G169" s="61"/>
      <c r="H169" s="6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1"/>
      <c r="F170" s="61"/>
      <c r="G170" s="61"/>
      <c r="H170" s="6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1"/>
      <c r="F171" s="61"/>
      <c r="G171" s="61"/>
      <c r="H171" s="6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1"/>
      <c r="F172" s="61"/>
      <c r="G172" s="61"/>
      <c r="H172" s="6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1"/>
      <c r="F173" s="61"/>
      <c r="G173" s="61"/>
      <c r="H173" s="6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1"/>
      <c r="F174" s="61"/>
      <c r="G174" s="61"/>
      <c r="H174" s="6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1"/>
      <c r="F175" s="61"/>
      <c r="G175" s="61"/>
      <c r="H175" s="6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1"/>
      <c r="F176" s="61"/>
      <c r="G176" s="61"/>
      <c r="H176" s="6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1"/>
      <c r="F177" s="61"/>
      <c r="G177" s="61"/>
      <c r="H177" s="6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1"/>
      <c r="F178" s="61"/>
      <c r="G178" s="61"/>
      <c r="H178" s="6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1"/>
      <c r="F179" s="61"/>
      <c r="G179" s="61"/>
      <c r="H179" s="6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1"/>
      <c r="F180" s="61"/>
      <c r="G180" s="61"/>
      <c r="H180" s="6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1"/>
      <c r="F181" s="61"/>
      <c r="G181" s="61"/>
      <c r="H181" s="6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1"/>
      <c r="F182" s="61"/>
      <c r="G182" s="61"/>
      <c r="H182" s="6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1"/>
      <c r="F183" s="61"/>
      <c r="G183" s="61"/>
      <c r="H183" s="6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1"/>
      <c r="F184" s="61"/>
      <c r="G184" s="61"/>
      <c r="H184" s="6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1"/>
      <c r="F185" s="61"/>
      <c r="G185" s="61"/>
      <c r="H185" s="6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1"/>
      <c r="F186" s="61"/>
      <c r="G186" s="61"/>
      <c r="H186" s="6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1"/>
      <c r="F187" s="61"/>
      <c r="G187" s="61"/>
      <c r="H187" s="6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1"/>
      <c r="F188" s="61"/>
      <c r="G188" s="61"/>
      <c r="H188" s="6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1"/>
      <c r="F189" s="61"/>
      <c r="G189" s="61"/>
      <c r="H189" s="6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1"/>
      <c r="F190" s="61"/>
      <c r="G190" s="61"/>
      <c r="H190" s="6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1"/>
      <c r="F191" s="61"/>
      <c r="G191" s="61"/>
      <c r="H191" s="6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1"/>
      <c r="F192" s="61"/>
      <c r="G192" s="61"/>
      <c r="H192" s="6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1"/>
      <c r="F193" s="61"/>
      <c r="G193" s="61"/>
      <c r="H193" s="6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1"/>
      <c r="F194" s="61"/>
      <c r="G194" s="61"/>
      <c r="H194" s="6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1"/>
      <c r="F195" s="61"/>
      <c r="G195" s="61"/>
      <c r="H195" s="6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1"/>
      <c r="F196" s="61"/>
      <c r="G196" s="61"/>
      <c r="H196" s="6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1"/>
      <c r="F197" s="61"/>
      <c r="G197" s="61"/>
      <c r="H197" s="6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1"/>
      <c r="F198" s="61"/>
      <c r="G198" s="61"/>
      <c r="H198" s="6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1"/>
      <c r="F199" s="61"/>
      <c r="G199" s="61"/>
      <c r="H199" s="6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1"/>
      <c r="F200" s="61"/>
      <c r="G200" s="61"/>
      <c r="H200" s="6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1"/>
      <c r="F201" s="61"/>
      <c r="G201" s="61"/>
      <c r="H201" s="6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1"/>
      <c r="F202" s="61"/>
      <c r="G202" s="61"/>
      <c r="H202" s="6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1"/>
      <c r="F203" s="61"/>
      <c r="G203" s="61"/>
      <c r="H203" s="6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1"/>
      <c r="F204" s="61"/>
      <c r="G204" s="61"/>
      <c r="H204" s="6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1"/>
      <c r="F205" s="61"/>
      <c r="G205" s="61"/>
      <c r="H205" s="6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1"/>
      <c r="F206" s="61"/>
      <c r="G206" s="61"/>
      <c r="H206" s="6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1"/>
      <c r="F207" s="61"/>
      <c r="G207" s="61"/>
      <c r="H207" s="6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1"/>
      <c r="F208" s="61"/>
      <c r="G208" s="61"/>
      <c r="H208" s="6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1"/>
      <c r="F209" s="61"/>
      <c r="G209" s="61"/>
      <c r="H209" s="6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1"/>
      <c r="F210" s="61"/>
      <c r="G210" s="61"/>
      <c r="H210" s="6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1"/>
      <c r="F211" s="61"/>
      <c r="G211" s="61"/>
      <c r="H211" s="6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1"/>
      <c r="F212" s="61"/>
      <c r="G212" s="61"/>
      <c r="H212" s="6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1"/>
      <c r="F213" s="61"/>
      <c r="G213" s="61"/>
      <c r="H213" s="6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1"/>
      <c r="F214" s="61"/>
      <c r="G214" s="61"/>
      <c r="H214" s="6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1"/>
      <c r="F215" s="61"/>
      <c r="G215" s="61"/>
      <c r="H215" s="6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1"/>
      <c r="F216" s="61"/>
      <c r="G216" s="61"/>
      <c r="H216" s="6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1"/>
      <c r="F217" s="61"/>
      <c r="G217" s="61"/>
      <c r="H217" s="6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1"/>
      <c r="F218" s="61"/>
      <c r="G218" s="61"/>
      <c r="H218" s="6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1"/>
      <c r="F219" s="61"/>
      <c r="G219" s="61"/>
      <c r="H219" s="6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1"/>
      <c r="F220" s="61"/>
      <c r="G220" s="61"/>
      <c r="H220" s="6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1"/>
      <c r="F221" s="61"/>
      <c r="G221" s="61"/>
      <c r="H221" s="6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1"/>
      <c r="F222" s="61"/>
      <c r="G222" s="61"/>
      <c r="H222" s="6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1"/>
      <c r="F223" s="61"/>
      <c r="G223" s="61"/>
      <c r="H223" s="6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1"/>
      <c r="F224" s="61"/>
      <c r="G224" s="61"/>
      <c r="H224" s="6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1"/>
      <c r="F225" s="61"/>
      <c r="G225" s="61"/>
      <c r="H225" s="6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1"/>
      <c r="F226" s="61"/>
      <c r="G226" s="61"/>
      <c r="H226" s="6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1"/>
      <c r="F227" s="61"/>
      <c r="G227" s="61"/>
      <c r="H227" s="6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1"/>
      <c r="F228" s="61"/>
      <c r="G228" s="61"/>
      <c r="H228" s="6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1"/>
      <c r="F229" s="61"/>
      <c r="G229" s="61"/>
      <c r="H229" s="6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1"/>
      <c r="F230" s="61"/>
      <c r="G230" s="61"/>
      <c r="H230" s="6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1"/>
      <c r="F231" s="61"/>
      <c r="G231" s="61"/>
      <c r="H231" s="6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1"/>
      <c r="F232" s="61"/>
      <c r="G232" s="61"/>
      <c r="H232" s="6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1"/>
      <c r="F233" s="61"/>
      <c r="G233" s="61"/>
      <c r="H233" s="6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1"/>
      <c r="F234" s="61"/>
      <c r="G234" s="61"/>
      <c r="H234" s="6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1"/>
      <c r="F235" s="61"/>
      <c r="G235" s="61"/>
      <c r="H235" s="6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1"/>
      <c r="F236" s="61"/>
      <c r="G236" s="61"/>
      <c r="H236" s="6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1"/>
      <c r="F237" s="61"/>
      <c r="G237" s="61"/>
      <c r="H237" s="6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1"/>
      <c r="F238" s="61"/>
      <c r="G238" s="61"/>
      <c r="H238" s="6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1"/>
      <c r="F239" s="61"/>
      <c r="G239" s="61"/>
      <c r="H239" s="6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1"/>
      <c r="F240" s="61"/>
      <c r="G240" s="61"/>
      <c r="H240" s="6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1"/>
      <c r="F241" s="61"/>
      <c r="G241" s="61"/>
      <c r="H241" s="6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1"/>
      <c r="F242" s="61"/>
      <c r="G242" s="61"/>
      <c r="H242" s="6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1"/>
      <c r="F243" s="61"/>
      <c r="G243" s="61"/>
      <c r="H243" s="6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1"/>
      <c r="F244" s="61"/>
      <c r="G244" s="61"/>
      <c r="H244" s="6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1"/>
      <c r="F245" s="61"/>
      <c r="G245" s="61"/>
      <c r="H245" s="6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1"/>
      <c r="F246" s="61"/>
      <c r="G246" s="61"/>
      <c r="H246" s="6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1"/>
      <c r="F247" s="61"/>
      <c r="G247" s="61"/>
      <c r="H247" s="6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1"/>
      <c r="F248" s="61"/>
      <c r="G248" s="61"/>
      <c r="H248" s="6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1"/>
      <c r="F249" s="61"/>
      <c r="G249" s="61"/>
      <c r="H249" s="6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1"/>
      <c r="F250" s="61"/>
      <c r="G250" s="61"/>
      <c r="H250" s="6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1"/>
      <c r="F251" s="61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1"/>
      <c r="F252" s="61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1"/>
      <c r="F253" s="61"/>
      <c r="G253" s="61"/>
      <c r="H253" s="6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1"/>
      <c r="F254" s="61"/>
      <c r="G254" s="61"/>
      <c r="H254" s="6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1"/>
      <c r="F255" s="61"/>
      <c r="G255" s="61"/>
      <c r="H255" s="6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1"/>
      <c r="F256" s="61"/>
      <c r="G256" s="61"/>
      <c r="H256" s="6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7:H58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Z1000"/>
  <sheetViews>
    <sheetView workbookViewId="0">
      <selection sqref="A1:H1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5" t="s">
        <v>99</v>
      </c>
      <c r="B1" s="84"/>
      <c r="C1" s="84"/>
      <c r="D1" s="84"/>
      <c r="E1" s="84"/>
      <c r="F1" s="84"/>
      <c r="G1" s="84"/>
      <c r="H1" s="8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6" t="s">
        <v>101</v>
      </c>
      <c r="B2" s="84"/>
      <c r="C2" s="84"/>
      <c r="D2" s="84"/>
      <c r="E2" s="84"/>
      <c r="F2" s="84"/>
      <c r="G2" s="84"/>
      <c r="H2" s="8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7"/>
      <c r="B3" s="57"/>
      <c r="C3" s="58"/>
      <c r="D3" s="57"/>
      <c r="E3" s="59"/>
      <c r="F3" s="59"/>
      <c r="G3" s="60"/>
      <c r="H3" s="6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7" t="s">
        <v>91</v>
      </c>
      <c r="B4" s="84"/>
      <c r="C4" s="84"/>
      <c r="D4" s="84"/>
      <c r="E4" s="84"/>
      <c r="F4" s="84"/>
      <c r="G4" s="84"/>
      <c r="H4" s="8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7" t="s">
        <v>92</v>
      </c>
      <c r="B5" s="84"/>
      <c r="C5" s="84"/>
      <c r="D5" s="84"/>
      <c r="E5" s="84"/>
      <c r="F5" s="84"/>
      <c r="G5" s="84"/>
      <c r="H5" s="8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8" t="s">
        <v>93</v>
      </c>
      <c r="B6" s="84"/>
      <c r="C6" s="84"/>
      <c r="D6" s="84"/>
      <c r="E6" s="84"/>
      <c r="F6" s="84"/>
      <c r="G6" s="84"/>
      <c r="H6" s="8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1"/>
      <c r="F7" s="61"/>
      <c r="G7" s="61"/>
      <c r="H7" s="6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2" t="s">
        <v>94</v>
      </c>
      <c r="B8" s="4"/>
      <c r="C8" s="4"/>
      <c r="D8" s="4"/>
      <c r="E8" s="63"/>
      <c r="F8" s="64"/>
      <c r="G8" s="61"/>
      <c r="H8" s="6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1"/>
      <c r="F9" s="61"/>
      <c r="G9" s="61"/>
      <c r="H9" s="6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3" customHeight="1" x14ac:dyDescent="0.2">
      <c r="A10" s="65" t="s">
        <v>1</v>
      </c>
      <c r="B10" s="66" t="s">
        <v>2</v>
      </c>
      <c r="C10" s="66" t="s">
        <v>3</v>
      </c>
      <c r="D10" s="66" t="s">
        <v>10</v>
      </c>
      <c r="E10" s="67" t="s">
        <v>95</v>
      </c>
      <c r="F10" s="67" t="s">
        <v>12</v>
      </c>
      <c r="G10" s="67" t="s">
        <v>13</v>
      </c>
      <c r="H10" s="68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69" t="s">
        <v>15</v>
      </c>
      <c r="B11" s="70"/>
      <c r="C11" s="70"/>
      <c r="D11" s="71">
        <f>'2028-FULL'!J5</f>
        <v>8.6354500000000005</v>
      </c>
      <c r="E11" s="72">
        <f>'2028-FULL'!K5</f>
        <v>0.10750000000000001</v>
      </c>
      <c r="F11" s="73" t="str">
        <f>'2026-FULL'!L5</f>
        <v xml:space="preserve"> </v>
      </c>
      <c r="G11" s="72">
        <f>'2028-FULL'!M5</f>
        <v>9.5987333333333336</v>
      </c>
      <c r="H11" s="7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'2028-FULL'!B6</f>
        <v>58</v>
      </c>
      <c r="C12" s="19">
        <f>'2028-FULL'!C6</f>
        <v>243</v>
      </c>
      <c r="D12" s="75">
        <f>'2028-FULL'!J6</f>
        <v>0.48801216344250009</v>
      </c>
      <c r="E12" s="76">
        <f>'2028-FULL'!K6</f>
        <v>3.6678311427078758</v>
      </c>
      <c r="F12" s="76">
        <f>'2028-FULL'!L6</f>
        <v>4.1558433061503761</v>
      </c>
      <c r="G12" s="76">
        <f>'2028-FULL'!M6</f>
        <v>0.54244985731000006</v>
      </c>
      <c r="H12" s="77">
        <f>'2028-FULL'!N6</f>
        <v>4.6982931634603764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'2028-FULL'!B7</f>
        <v>150</v>
      </c>
      <c r="C13" s="19">
        <f>'2028-FULL'!C7</f>
        <v>900</v>
      </c>
      <c r="D13" s="75">
        <f>'2028-FULL'!J7</f>
        <v>1.3876736377500001</v>
      </c>
      <c r="E13" s="76">
        <f>'2028-FULL'!K7</f>
        <v>9.7698028433625002</v>
      </c>
      <c r="F13" s="76">
        <f>'2028-FULL'!L7</f>
        <v>11.1574764811125</v>
      </c>
      <c r="G13" s="76">
        <f>'2028-FULL'!M7</f>
        <v>1.5424684530000001</v>
      </c>
      <c r="H13" s="77">
        <f>'2028-FULL'!N7</f>
        <v>12.6999449341125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'2028-FULL'!B8</f>
        <v>200</v>
      </c>
      <c r="C14" s="19">
        <f>'2028-FULL'!C8</f>
        <v>1200</v>
      </c>
      <c r="D14" s="75">
        <f>'2028-FULL'!J8</f>
        <v>1.8502315170000003</v>
      </c>
      <c r="E14" s="76">
        <f>'2028-FULL'!K8</f>
        <v>13.026403791150003</v>
      </c>
      <c r="F14" s="76">
        <f>'2028-FULL'!L8</f>
        <v>14.876635308150004</v>
      </c>
      <c r="G14" s="76">
        <f>'2028-FULL'!M8</f>
        <v>2.0566246040000005</v>
      </c>
      <c r="H14" s="77">
        <f>'2028-FULL'!N8</f>
        <v>16.933259912150003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'2028-FULL'!B9</f>
        <v>250</v>
      </c>
      <c r="C15" s="19">
        <f>'2028-FULL'!C9</f>
        <v>1600</v>
      </c>
      <c r="D15" s="75">
        <f>'2028-FULL'!J9</f>
        <v>2.359032231</v>
      </c>
      <c r="E15" s="76">
        <f>'2028-FULL'!K9</f>
        <v>16.387600888200001</v>
      </c>
      <c r="F15" s="76">
        <f>'2028-FULL'!L9</f>
        <v>18.746633119200002</v>
      </c>
      <c r="G15" s="76">
        <f>'2028-FULL'!M9</f>
        <v>2.6221819719999999</v>
      </c>
      <c r="H15" s="77">
        <f>'2028-FULL'!N9</f>
        <v>21.368815091200002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'2028-FULL'!B10</f>
        <v>350</v>
      </c>
      <c r="C16" s="19">
        <f>'2028-FULL'!C10</f>
        <v>1900</v>
      </c>
      <c r="D16" s="75">
        <f>'2028-FULL'!J10</f>
        <v>3.1454194852499997</v>
      </c>
      <c r="E16" s="76">
        <f>'2028-FULL'!K10</f>
        <v>22.587014335987501</v>
      </c>
      <c r="F16" s="76">
        <f>'2028-FULL'!L10</f>
        <v>25.7324338212375</v>
      </c>
      <c r="G16" s="76">
        <f>'2028-FULL'!M10</f>
        <v>3.4962906229999993</v>
      </c>
      <c r="H16" s="77">
        <f>'2028-FULL'!N10</f>
        <v>29.2287244442375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'2028-FULL'!B11</f>
        <v>400</v>
      </c>
      <c r="C17" s="19">
        <f>'2028-FULL'!C11</f>
        <v>2600</v>
      </c>
      <c r="D17" s="75">
        <f>'2028-FULL'!J11</f>
        <v>3.7929487035000009</v>
      </c>
      <c r="E17" s="76">
        <f>'2028-FULL'!K11</f>
        <v>26.261999880825005</v>
      </c>
      <c r="F17" s="76">
        <f>'2028-FULL'!L11</f>
        <v>30.054948584325007</v>
      </c>
      <c r="G17" s="76">
        <f>'2028-FULL'!M11</f>
        <v>4.2160516420000009</v>
      </c>
      <c r="H17" s="77">
        <f>'2028-FULL'!N11</f>
        <v>34.271000226325008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'2028-FULL'!B12</f>
        <v>447</v>
      </c>
      <c r="C18" s="19">
        <f>'2028-FULL'!C12</f>
        <v>2936</v>
      </c>
      <c r="D18" s="75">
        <f>'2028-FULL'!J12</f>
        <v>4.252724240760001</v>
      </c>
      <c r="E18" s="76">
        <f>'2028-FULL'!K12</f>
        <v>29.379686692347004</v>
      </c>
      <c r="F18" s="76">
        <f>'2028-FULL'!L12</f>
        <v>33.632410933107003</v>
      </c>
      <c r="G18" s="76">
        <f>'2028-FULL'!M12</f>
        <v>4.7271150811200009</v>
      </c>
      <c r="H18" s="77">
        <f>'2028-FULL'!N12</f>
        <v>38.359526014227001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'2028-FULL'!B13</f>
        <v>525</v>
      </c>
      <c r="C19" s="19">
        <f>'2028-FULL'!C13</f>
        <v>3500</v>
      </c>
      <c r="D19" s="75">
        <f>'2028-FULL'!J13</f>
        <v>5.0187076537499999</v>
      </c>
      <c r="E19" s="76">
        <f>'2028-FULL'!K13</f>
        <v>34.560396474187506</v>
      </c>
      <c r="F19" s="76">
        <f>'2028-FULL'!L13</f>
        <v>39.579104127937505</v>
      </c>
      <c r="G19" s="76">
        <f>'2028-FULL'!M13</f>
        <v>5.5785438450000004</v>
      </c>
      <c r="H19" s="77">
        <f>'2028-FULL'!N13</f>
        <v>45.157647972937504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'2028-FULL'!B14</f>
        <v>650</v>
      </c>
      <c r="C20" s="19">
        <f>'2028-FULL'!C14</f>
        <v>4400</v>
      </c>
      <c r="D20" s="75">
        <f>'2028-FULL'!J14</f>
        <v>6.2444666040000012</v>
      </c>
      <c r="E20" s="76">
        <f>'2028-FULL'!K14</f>
        <v>42.858793067550003</v>
      </c>
      <c r="F20" s="76">
        <f>'2028-FULL'!L14</f>
        <v>49.103259671550006</v>
      </c>
      <c r="G20" s="76">
        <f>'2028-FULL'!M14</f>
        <v>6.9410360480000008</v>
      </c>
      <c r="H20" s="77">
        <f>'2028-FULL'!N14</f>
        <v>56.044295719550007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'2028-FULL'!B15</f>
        <v>665</v>
      </c>
      <c r="C21" s="19">
        <f>'2028-FULL'!C15</f>
        <v>4496</v>
      </c>
      <c r="D21" s="75">
        <f>'2028-FULL'!J15</f>
        <v>6.3860085378600004</v>
      </c>
      <c r="E21" s="76">
        <f>'2028-FULL'!K15</f>
        <v>43.842049120842013</v>
      </c>
      <c r="F21" s="76">
        <f>'2028-FULL'!L15</f>
        <v>50.228057658702014</v>
      </c>
      <c r="G21" s="76">
        <f>'2028-FULL'!M15</f>
        <v>7.0983669663200004</v>
      </c>
      <c r="H21" s="77">
        <f>'2028-FULL'!N15</f>
        <v>57.326424625022014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'2028-FULL'!B16</f>
        <v>696</v>
      </c>
      <c r="C22" s="19">
        <f>'2028-FULL'!C16</f>
        <v>4700</v>
      </c>
      <c r="D22" s="75">
        <f>'2028-FULL'!J16</f>
        <v>6.6811181332500009</v>
      </c>
      <c r="E22" s="76">
        <f>'2028-FULL'!K16</f>
        <v>45.879969015337508</v>
      </c>
      <c r="F22" s="76">
        <f>'2028-FULL'!L16</f>
        <v>52.561087148587511</v>
      </c>
      <c r="G22" s="76">
        <f>'2028-FULL'!M16</f>
        <v>7.4263959990000012</v>
      </c>
      <c r="H22" s="77">
        <f>'2028-FULL'!N16</f>
        <v>59.987483147587511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'2028-FULL'!B17</f>
        <v>748</v>
      </c>
      <c r="C23" s="19">
        <f>'2028-FULL'!C17</f>
        <v>5050</v>
      </c>
      <c r="D23" s="75">
        <f>'2028-FULL'!J17</f>
        <v>7.1797506048750002</v>
      </c>
      <c r="E23" s="76">
        <f>'2028-FULL'!K17</f>
        <v>49.306580537756254</v>
      </c>
      <c r="F23" s="76">
        <f>'2028-FULL'!L17</f>
        <v>56.486331142631258</v>
      </c>
      <c r="G23" s="76">
        <f>'2028-FULL'!M17</f>
        <v>7.9806508584999998</v>
      </c>
      <c r="H23" s="77">
        <f>'2028-FULL'!N17</f>
        <v>64.466982001131257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'2028-FULL'!B18</f>
        <v>800</v>
      </c>
      <c r="C24" s="19">
        <f>'2028-FULL'!C18</f>
        <v>5400</v>
      </c>
      <c r="D24" s="75">
        <f>'2028-FULL'!J18</f>
        <v>7.6783830765000012</v>
      </c>
      <c r="E24" s="76">
        <f>'2028-FULL'!K18</f>
        <v>52.733192060175014</v>
      </c>
      <c r="F24" s="76">
        <f>'2028-FULL'!L18</f>
        <v>60.411575136675012</v>
      </c>
      <c r="G24" s="76">
        <f>'2028-FULL'!M18</f>
        <v>8.534905718000001</v>
      </c>
      <c r="H24" s="77">
        <f>'2028-FULL'!N18</f>
        <v>68.946480854675016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'2028-FULL'!B19</f>
        <v>920</v>
      </c>
      <c r="C25" s="19">
        <f>'2028-FULL'!C19</f>
        <v>6123</v>
      </c>
      <c r="D25" s="75">
        <f>'2028-FULL'!J19</f>
        <v>8.789909271742502</v>
      </c>
      <c r="E25" s="76">
        <f>'2028-FULL'!K19</f>
        <v>60.552172219342886</v>
      </c>
      <c r="F25" s="76">
        <f>'2028-FULL'!L19</f>
        <v>69.342081491085395</v>
      </c>
      <c r="G25" s="76">
        <f>'2028-FULL'!M19</f>
        <v>9.770422516910001</v>
      </c>
      <c r="H25" s="77">
        <f>'2028-FULL'!N19</f>
        <v>79.112504007995398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'2028-FULL'!B20</f>
        <v>1000</v>
      </c>
      <c r="C26" s="19">
        <f>'2028-FULL'!C20</f>
        <v>6600</v>
      </c>
      <c r="D26" s="75">
        <f>'2028-FULL'!J20</f>
        <v>9.5286145935000004</v>
      </c>
      <c r="E26" s="76">
        <f>'2028-FULL'!K20</f>
        <v>65.759595851325003</v>
      </c>
      <c r="F26" s="76">
        <f>'2028-FULL'!L20</f>
        <v>75.288210444824998</v>
      </c>
      <c r="G26" s="76">
        <f>'2028-FULL'!M20</f>
        <v>10.591530321999999</v>
      </c>
      <c r="H26" s="77">
        <f>'2028-FULL'!N20</f>
        <v>85.879740766824995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5">
        <f>'2026-FULL'!J21</f>
        <v>0</v>
      </c>
      <c r="E27" s="76">
        <f>'2026-FULL'!K21</f>
        <v>0</v>
      </c>
      <c r="F27" s="76">
        <f>'2026-FULL'!L21</f>
        <v>0</v>
      </c>
      <c r="G27" s="76">
        <f>'2026-FULL'!M21</f>
        <v>0</v>
      </c>
      <c r="H27" s="77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'2028-FULL'!B22</f>
        <v>83</v>
      </c>
      <c r="C28" s="19">
        <f>'2028-FULL'!C22</f>
        <v>400</v>
      </c>
      <c r="D28" s="75">
        <f>'2028-FULL'!J22</f>
        <v>0.72252810150000002</v>
      </c>
      <c r="E28" s="76">
        <f>'2028-FULL'!K22</f>
        <v>5.3034533470500005</v>
      </c>
      <c r="F28" s="76">
        <f>'2028-FULL'!L22</f>
        <v>6.0259814485500005</v>
      </c>
      <c r="G28" s="76">
        <f>'2028-FULL'!M22</f>
        <v>0.80312601799999994</v>
      </c>
      <c r="H28" s="77">
        <f>'2028-FULL'!N22</f>
        <v>6.8291074665500009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'2028-FULL'!B23</f>
        <v>125</v>
      </c>
      <c r="C29" s="19">
        <f>'2028-FULL'!C23</f>
        <v>650</v>
      </c>
      <c r="D29" s="75">
        <f>'2028-FULL'!J23</f>
        <v>1.110151863375</v>
      </c>
      <c r="E29" s="76">
        <f>'2028-FULL'!K23</f>
        <v>8.0369062202062516</v>
      </c>
      <c r="F29" s="76">
        <f>'2028-FULL'!L23</f>
        <v>9.1470580835812516</v>
      </c>
      <c r="G29" s="76">
        <f>'2028-FULL'!M23</f>
        <v>1.2339891605</v>
      </c>
      <c r="H29" s="77">
        <f>'2028-FULL'!N23</f>
        <v>10.381047244081252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'2028-FULL'!B24</f>
        <v>250</v>
      </c>
      <c r="C30" s="19">
        <f>'2028-FULL'!C24</f>
        <v>1300</v>
      </c>
      <c r="D30" s="75">
        <f>'2028-FULL'!J24</f>
        <v>2.2203037267500001</v>
      </c>
      <c r="E30" s="76">
        <f>'2028-FULL'!K24</f>
        <v>16.073812440412503</v>
      </c>
      <c r="F30" s="76">
        <f>'2028-FULL'!L24</f>
        <v>18.294116167162503</v>
      </c>
      <c r="G30" s="76">
        <f>'2028-FULL'!M24</f>
        <v>2.4679783209999999</v>
      </c>
      <c r="H30" s="77">
        <f>'2028-FULL'!N24</f>
        <v>20.762094488162504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'2028-FULL'!B25</f>
        <v>300</v>
      </c>
      <c r="C31" s="19">
        <f>'2028-FULL'!C25</f>
        <v>1800</v>
      </c>
      <c r="D31" s="75">
        <f>'2028-FULL'!J25</f>
        <v>2.7753472755000002</v>
      </c>
      <c r="E31" s="76">
        <f>'2028-FULL'!K25</f>
        <v>19.539605686725</v>
      </c>
      <c r="F31" s="76">
        <f>'2028-FULL'!L25</f>
        <v>22.314952962225</v>
      </c>
      <c r="G31" s="76">
        <f>'2028-FULL'!M25</f>
        <v>3.0849369060000003</v>
      </c>
      <c r="H31" s="77">
        <f>'2028-FULL'!N25</f>
        <v>25.399889868224999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'2028-FULL'!B26</f>
        <v>400</v>
      </c>
      <c r="C32" s="19">
        <f>'2028-FULL'!C26</f>
        <v>2400</v>
      </c>
      <c r="D32" s="75">
        <f>'2028-FULL'!J26</f>
        <v>3.7004630340000007</v>
      </c>
      <c r="E32" s="76">
        <f>'2028-FULL'!K26</f>
        <v>26.052807582300005</v>
      </c>
      <c r="F32" s="76">
        <f>'2028-FULL'!L26</f>
        <v>29.753270616300007</v>
      </c>
      <c r="G32" s="76">
        <f>'2028-FULL'!M26</f>
        <v>4.1132492080000009</v>
      </c>
      <c r="H32" s="77">
        <f>'2028-FULL'!N26</f>
        <v>33.866519824300006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112.5 KVA 3 PH, 1.2kV BIL</v>
      </c>
      <c r="B33" s="19">
        <f>'2028-FULL'!B27</f>
        <v>600</v>
      </c>
      <c r="C33" s="19">
        <f>'2028-FULL'!C27</f>
        <v>3400</v>
      </c>
      <c r="D33" s="75">
        <f>'2028-FULL'!J27</f>
        <v>5.4582088814999992</v>
      </c>
      <c r="E33" s="76">
        <f>'2028-FULL'!K27</f>
        <v>38.870019074924997</v>
      </c>
      <c r="F33" s="76">
        <f>'2028-FULL'!L27</f>
        <v>44.328227956424996</v>
      </c>
      <c r="G33" s="76">
        <f>'2028-FULL'!M27</f>
        <v>6.0670713779999996</v>
      </c>
      <c r="H33" s="77">
        <f>'2028-FULL'!N27</f>
        <v>50.395299334424998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125 KVA 3PH, 1.2kV BIL</v>
      </c>
      <c r="B34" s="21">
        <f>'2028-FULL'!B28</f>
        <v>633</v>
      </c>
      <c r="C34" s="21">
        <f>'2028-FULL'!C28</f>
        <v>3766.67</v>
      </c>
      <c r="D34" s="75">
        <f>'2028-FULL'!J28</f>
        <v>5.8414948711778258</v>
      </c>
      <c r="E34" s="76">
        <f>'2028-FULL'!K28</f>
        <v>41.195798025425816</v>
      </c>
      <c r="F34" s="76">
        <f>'2028-FULL'!L28</f>
        <v>47.037292896603645</v>
      </c>
      <c r="G34" s="76">
        <f>'2028-FULL'!M28</f>
        <v>6.4931128703739001</v>
      </c>
      <c r="H34" s="77">
        <f>'2028-FULL'!N28</f>
        <v>53.530405766977545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150 KVA 3 PH, 1.2kV BIL</v>
      </c>
      <c r="B35" s="19">
        <f>'2028-FULL'!B29</f>
        <v>700</v>
      </c>
      <c r="C35" s="19">
        <f>'2028-FULL'!C29</f>
        <v>4500</v>
      </c>
      <c r="D35" s="75">
        <f>'2028-FULL'!J29</f>
        <v>6.6145388137500003</v>
      </c>
      <c r="E35" s="76">
        <f>'2028-FULL'!K29</f>
        <v>45.906201716812504</v>
      </c>
      <c r="F35" s="76">
        <f>'2028-FULL'!L29</f>
        <v>52.520740530562506</v>
      </c>
      <c r="G35" s="76">
        <f>'2028-FULL'!M29</f>
        <v>7.3523897649999999</v>
      </c>
      <c r="H35" s="77">
        <f>'2028-FULL'!N29</f>
        <v>59.873130295562504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*175 KVA 3PH, 1.2kV BIL</v>
      </c>
      <c r="B36" s="19">
        <f>'2028-FULL'!B30</f>
        <v>766</v>
      </c>
      <c r="C36" s="19">
        <f>'2028-FULL'!C30</f>
        <v>4767</v>
      </c>
      <c r="D36" s="75">
        <f>'2028-FULL'!J30</f>
        <v>7.1654619575325018</v>
      </c>
      <c r="E36" s="76">
        <f>'2028-FULL'!K30</f>
        <v>50.069985935343382</v>
      </c>
      <c r="F36" s="76">
        <f>'2028-FULL'!L30</f>
        <v>57.235447892875882</v>
      </c>
      <c r="G36" s="76">
        <f>'2028-FULL'!M30</f>
        <v>7.9647683143900014</v>
      </c>
      <c r="H36" s="77">
        <f>'2028-FULL'!N30</f>
        <v>65.200216207265882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*200 KVA 3PH, 1.2kV BIL</v>
      </c>
      <c r="B37" s="19">
        <f>'2028-FULL'!B31</f>
        <v>833</v>
      </c>
      <c r="C37" s="19">
        <f>'2028-FULL'!C31</f>
        <v>5033</v>
      </c>
      <c r="D37" s="75">
        <f>'2028-FULL'!J31</f>
        <v>7.7223992604674994</v>
      </c>
      <c r="E37" s="76">
        <f>'2028-FULL'!K31</f>
        <v>54.29158044238163</v>
      </c>
      <c r="F37" s="76">
        <f>'2028-FULL'!L31</f>
        <v>62.013979702849127</v>
      </c>
      <c r="G37" s="76">
        <f>'2028-FULL'!M31</f>
        <v>8.5838319016099991</v>
      </c>
      <c r="H37" s="77">
        <f>'2028-FULL'!N31</f>
        <v>70.597811604459125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225 KVA 3 PH, 1.2kV BIL</v>
      </c>
      <c r="B38" s="19">
        <f>'2028-FULL'!B32</f>
        <v>900</v>
      </c>
      <c r="C38" s="19">
        <f>'2028-FULL'!C32</f>
        <v>5300</v>
      </c>
      <c r="D38" s="75">
        <f>'2028-FULL'!J32</f>
        <v>8.2797989917500008</v>
      </c>
      <c r="E38" s="76">
        <f>'2028-FULL'!K32</f>
        <v>58.514220910912513</v>
      </c>
      <c r="F38" s="76">
        <f>'2028-FULL'!L32</f>
        <v>66.794019902662512</v>
      </c>
      <c r="G38" s="76">
        <f>'2028-FULL'!M32</f>
        <v>9.2034095010000012</v>
      </c>
      <c r="H38" s="77">
        <f>'2028-FULL'!N32</f>
        <v>75.997429403662508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300 KVA 3 PH, 1.2kV BIL</v>
      </c>
      <c r="B39" s="19">
        <f>'2028-FULL'!B33</f>
        <v>1100</v>
      </c>
      <c r="C39" s="19">
        <f>'2028-FULL'!C33</f>
        <v>6300</v>
      </c>
      <c r="D39" s="75">
        <f>'2028-FULL'!J33</f>
        <v>10.037544839250002</v>
      </c>
      <c r="E39" s="76">
        <f>'2028-FULL'!K33</f>
        <v>71.331432403537519</v>
      </c>
      <c r="F39" s="76">
        <f>'2028-FULL'!L33</f>
        <v>81.368977242787523</v>
      </c>
      <c r="G39" s="76">
        <f>'2028-FULL'!M33</f>
        <v>11.157231671000002</v>
      </c>
      <c r="H39" s="77">
        <f>'2028-FULL'!N33</f>
        <v>92.526208913787528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400 KVA 3 PH, 1.2kV BIL</v>
      </c>
      <c r="B40" s="19">
        <f>'2028-FULL'!B34</f>
        <v>1750</v>
      </c>
      <c r="C40" s="19">
        <f>'2028-FULL'!C34</f>
        <v>6950</v>
      </c>
      <c r="D40" s="75">
        <f>'2028-FULL'!J34</f>
        <v>14.547905140125001</v>
      </c>
      <c r="E40" s="76">
        <f>'2028-FULL'!K34</f>
        <v>110.26786987374376</v>
      </c>
      <c r="F40" s="76">
        <f>'2028-FULL'!L34</f>
        <v>124.81577501386876</v>
      </c>
      <c r="G40" s="76">
        <f>'2028-FULL'!M34</f>
        <v>16.170722081499999</v>
      </c>
      <c r="H40" s="77">
        <f>'2028-FULL'!N34</f>
        <v>140.98649709536875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*450 KVA 3PH, 1.2kV BIL</v>
      </c>
      <c r="B41" s="19">
        <f>'2028-FULL'!B35</f>
        <v>2075</v>
      </c>
      <c r="C41" s="19">
        <f>'2028-FULL'!C35</f>
        <v>7275</v>
      </c>
      <c r="D41" s="75">
        <f>'2028-FULL'!J35</f>
        <v>16.803085290562503</v>
      </c>
      <c r="E41" s="76">
        <f>'2028-FULL'!K35</f>
        <v>129.7360886088469</v>
      </c>
      <c r="F41" s="76">
        <f>'2028-FULL'!L35</f>
        <v>146.53917389940941</v>
      </c>
      <c r="G41" s="76">
        <f>'2028-FULL'!M35</f>
        <v>18.677467286750002</v>
      </c>
      <c r="H41" s="77">
        <f>'2028-FULL'!N35</f>
        <v>165.21664118615939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500 KVA 3 PH, 95kV BIL</v>
      </c>
      <c r="B42" s="19">
        <f>'2028-FULL'!B36</f>
        <v>2400</v>
      </c>
      <c r="C42" s="19">
        <f>'2028-FULL'!C36</f>
        <v>7600</v>
      </c>
      <c r="D42" s="75">
        <f>'2028-FULL'!J36</f>
        <v>19.058265441</v>
      </c>
      <c r="E42" s="76">
        <f>'2028-FULL'!K36</f>
        <v>149.20430734394998</v>
      </c>
      <c r="F42" s="76">
        <f>'2028-FULL'!L36</f>
        <v>168.26257278494998</v>
      </c>
      <c r="G42" s="76">
        <f>'2028-FULL'!M36</f>
        <v>21.184212491999997</v>
      </c>
      <c r="H42" s="77">
        <f>'2028-FULL'!N36</f>
        <v>189.44678527694998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750 KVA 3 PH, 95kV BIL</v>
      </c>
      <c r="B43" s="19">
        <f>'2028-FULL'!B37</f>
        <v>3000</v>
      </c>
      <c r="C43" s="19">
        <f>'2028-FULL'!C37</f>
        <v>12000</v>
      </c>
      <c r="D43" s="75">
        <f>'2028-FULL'!J37</f>
        <v>24.97890267</v>
      </c>
      <c r="E43" s="76">
        <f>'2028-FULL'!K37</f>
        <v>189.12028791150004</v>
      </c>
      <c r="F43" s="76">
        <f>'2028-FULL'!L37</f>
        <v>214.09919058150004</v>
      </c>
      <c r="G43" s="76">
        <f>'2028-FULL'!M37</f>
        <v>27.765296039999999</v>
      </c>
      <c r="H43" s="77">
        <f>'2028-FULL'!N37</f>
        <v>241.86448662150005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1000 KVA 3 PH, 95kV BIL</v>
      </c>
      <c r="B44" s="19">
        <f>'2028-FULL'!B38</f>
        <v>3400</v>
      </c>
      <c r="C44" s="19">
        <f>'2028-FULL'!C38</f>
        <v>13000</v>
      </c>
      <c r="D44" s="75">
        <f>'2028-FULL'!J38</f>
        <v>28.031966017500004</v>
      </c>
      <c r="E44" s="76">
        <f>'2028-FULL'!K38</f>
        <v>213.708749404125</v>
      </c>
      <c r="F44" s="76">
        <f>'2028-FULL'!L38</f>
        <v>241.740715421625</v>
      </c>
      <c r="G44" s="76">
        <f>'2028-FULL'!M38</f>
        <v>31.158928210000003</v>
      </c>
      <c r="H44" s="77">
        <f>'2028-FULL'!N38</f>
        <v>272.899643631625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1500 KVA 3 PH, 95kV BIL</v>
      </c>
      <c r="B45" s="19">
        <f>'2028-FULL'!B39</f>
        <v>4500</v>
      </c>
      <c r="C45" s="19">
        <f>'2028-FULL'!C39</f>
        <v>18000</v>
      </c>
      <c r="D45" s="75">
        <f>'2028-FULL'!J39</f>
        <v>37.468354005000002</v>
      </c>
      <c r="E45" s="76">
        <f>'2028-FULL'!K39</f>
        <v>283.68043186725004</v>
      </c>
      <c r="F45" s="76">
        <f>'2028-FULL'!L39</f>
        <v>321.14878587225002</v>
      </c>
      <c r="G45" s="76">
        <f>'2028-FULL'!M39</f>
        <v>41.64794406</v>
      </c>
      <c r="H45" s="77">
        <f>'2028-FULL'!N39</f>
        <v>362.79672993225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2000 KVA 3 PH, 95kV BIL</v>
      </c>
      <c r="B46" s="19">
        <f>'2028-FULL'!B40</f>
        <v>5400</v>
      </c>
      <c r="C46" s="19">
        <f>'2028-FULL'!C40</f>
        <v>21000</v>
      </c>
      <c r="D46" s="75">
        <f>'2028-FULL'!J40</f>
        <v>44.684567797500009</v>
      </c>
      <c r="E46" s="76">
        <f>'2028-FULL'!K40</f>
        <v>339.78894134512507</v>
      </c>
      <c r="F46" s="76">
        <f>'2028-FULL'!L40</f>
        <v>384.47350914262506</v>
      </c>
      <c r="G46" s="76">
        <f>'2028-FULL'!M40</f>
        <v>49.669125570000013</v>
      </c>
      <c r="H46" s="77">
        <f>'2028-FULL'!N40</f>
        <v>434.14263471262507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2500 KVA 3 PH, 95kV BIL</v>
      </c>
      <c r="B47" s="19">
        <f>'2028-FULL'!B41</f>
        <v>6500</v>
      </c>
      <c r="C47" s="19">
        <f>'2028-FULL'!C41</f>
        <v>25000</v>
      </c>
      <c r="D47" s="75">
        <f>'2028-FULL'!J41</f>
        <v>53.658527437500005</v>
      </c>
      <c r="E47" s="76">
        <f>'2028-FULL'!K41</f>
        <v>408.71466231562505</v>
      </c>
      <c r="F47" s="76">
        <f>'2028-FULL'!L41</f>
        <v>462.37318975312508</v>
      </c>
      <c r="G47" s="76">
        <f>'2028-FULL'!M41</f>
        <v>59.644129250000006</v>
      </c>
      <c r="H47" s="77">
        <f>'2028-FULL'!N41</f>
        <v>522.01731900312507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3000 KVA 3PH, 95kV BIL</v>
      </c>
      <c r="B48" s="19">
        <f>'2028-FULL'!B42</f>
        <v>7700</v>
      </c>
      <c r="C48" s="19">
        <f>'2028-FULL'!C42</f>
        <v>29000</v>
      </c>
      <c r="D48" s="75">
        <f>'2028-FULL'!J42</f>
        <v>63.280145827500007</v>
      </c>
      <c r="E48" s="76">
        <f>'2028-FULL'!K42</f>
        <v>483.52600828612503</v>
      </c>
      <c r="F48" s="76">
        <f>'2028-FULL'!L42</f>
        <v>546.8061541136251</v>
      </c>
      <c r="G48" s="76">
        <f>'2028-FULL'!M42</f>
        <v>70.339037930000003</v>
      </c>
      <c r="H48" s="77">
        <f>'2028-FULL'!N42</f>
        <v>617.14519204362512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3750 KVA 3PH, 95kV BIL</v>
      </c>
      <c r="B49" s="19">
        <f>'2028-FULL'!B43</f>
        <v>9500</v>
      </c>
      <c r="C49" s="19">
        <f>'2028-FULL'!C43</f>
        <v>35000</v>
      </c>
      <c r="D49" s="75">
        <f>'2028-FULL'!J43</f>
        <v>77.712573412500006</v>
      </c>
      <c r="E49" s="76">
        <f>'2028-FULL'!K43</f>
        <v>595.7430272418751</v>
      </c>
      <c r="F49" s="76">
        <f>'2028-FULL'!L43</f>
        <v>673.45560065437508</v>
      </c>
      <c r="G49" s="76">
        <f>'2028-FULL'!M43</f>
        <v>86.38140095</v>
      </c>
      <c r="H49" s="77">
        <f>'2028-FULL'!N43</f>
        <v>759.83700160437502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5000 KVA 3PH, 95kV BIL</v>
      </c>
      <c r="B50" s="19">
        <f>'2028-FULL'!B44</f>
        <v>11000</v>
      </c>
      <c r="C50" s="19">
        <f>'2028-FULL'!C44</f>
        <v>39000</v>
      </c>
      <c r="D50" s="75">
        <f>'2028-FULL'!J44</f>
        <v>89.277168052500002</v>
      </c>
      <c r="E50" s="76">
        <f>'2028-FULL'!K44</f>
        <v>688.21124821237515</v>
      </c>
      <c r="F50" s="76">
        <f>'2028-FULL'!L44</f>
        <v>777.48841626487513</v>
      </c>
      <c r="G50" s="76">
        <f>'2028-FULL'!M44</f>
        <v>99.236024630000003</v>
      </c>
      <c r="H50" s="77">
        <f>'2028-FULL'!N44</f>
        <v>876.7244408948751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78"/>
      <c r="B51" s="79"/>
      <c r="C51" s="79"/>
      <c r="D51" s="80"/>
      <c r="E51" s="81"/>
      <c r="F51" s="81"/>
      <c r="G51" s="81"/>
      <c r="H51" s="8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96</v>
      </c>
      <c r="B52" s="4"/>
      <c r="C52" s="4"/>
      <c r="D52" s="82"/>
      <c r="E52" s="64"/>
      <c r="F52" s="64"/>
      <c r="G52" s="64"/>
      <c r="H52" s="6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97</v>
      </c>
      <c r="B53" s="4"/>
      <c r="C53" s="4"/>
      <c r="D53" s="4"/>
      <c r="E53" s="64"/>
      <c r="F53" s="63"/>
      <c r="G53" s="64"/>
      <c r="H53" s="6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70</v>
      </c>
      <c r="B54" s="4"/>
      <c r="C54" s="4"/>
      <c r="D54" s="4"/>
      <c r="E54" s="64"/>
      <c r="F54" s="63"/>
      <c r="G54" s="64"/>
      <c r="H54" s="6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/>
      <c r="B55" s="4"/>
      <c r="C55" s="4"/>
      <c r="D55" s="4"/>
      <c r="E55" s="64"/>
      <c r="F55" s="64"/>
      <c r="G55" s="64"/>
      <c r="H55" s="6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98</v>
      </c>
      <c r="B56" s="5"/>
      <c r="C56" s="5"/>
      <c r="D56" s="5"/>
      <c r="E56" s="61"/>
      <c r="F56" s="61"/>
      <c r="G56" s="61"/>
      <c r="H56" s="6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89"/>
      <c r="B57" s="84"/>
      <c r="C57" s="84"/>
      <c r="D57" s="84"/>
      <c r="E57" s="84"/>
      <c r="F57" s="84"/>
      <c r="G57" s="84"/>
      <c r="H57" s="8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84"/>
      <c r="B58" s="84"/>
      <c r="C58" s="84"/>
      <c r="D58" s="84"/>
      <c r="E58" s="84"/>
      <c r="F58" s="84"/>
      <c r="G58" s="84"/>
      <c r="H58" s="8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5"/>
      <c r="C59" s="5"/>
      <c r="D59" s="5"/>
      <c r="E59" s="61"/>
      <c r="F59" s="61"/>
      <c r="G59" s="61"/>
      <c r="H59" s="6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5"/>
      <c r="C60" s="5"/>
      <c r="D60" s="5"/>
      <c r="E60" s="61"/>
      <c r="F60" s="61"/>
      <c r="G60" s="61"/>
      <c r="H60" s="6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B61" s="5"/>
      <c r="C61" s="5"/>
      <c r="D61" s="5"/>
      <c r="E61" s="61"/>
      <c r="F61" s="61"/>
      <c r="G61" s="61"/>
      <c r="H61" s="6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B62" s="5"/>
      <c r="C62" s="5"/>
      <c r="D62" s="5"/>
      <c r="E62" s="61"/>
      <c r="F62" s="61"/>
      <c r="G62" s="61"/>
      <c r="H62" s="6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1"/>
      <c r="F63" s="61"/>
      <c r="G63" s="61"/>
      <c r="H63" s="6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1"/>
      <c r="F64" s="61"/>
      <c r="G64" s="61"/>
      <c r="H64" s="6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1"/>
      <c r="F65" s="61"/>
      <c r="G65" s="61"/>
      <c r="H65" s="6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"/>
      <c r="E66" s="61"/>
      <c r="F66" s="61"/>
      <c r="G66" s="61"/>
      <c r="H66" s="6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"/>
      <c r="E67" s="61"/>
      <c r="F67" s="61"/>
      <c r="G67" s="61"/>
      <c r="H67" s="6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1"/>
      <c r="F68" s="61"/>
      <c r="G68" s="61"/>
      <c r="H68" s="6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1"/>
      <c r="F69" s="61"/>
      <c r="G69" s="61"/>
      <c r="H69" s="6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1"/>
      <c r="F70" s="61"/>
      <c r="G70" s="61"/>
      <c r="H70" s="6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1"/>
      <c r="F71" s="61"/>
      <c r="G71" s="61"/>
      <c r="H71" s="6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1"/>
      <c r="F72" s="61"/>
      <c r="G72" s="61"/>
      <c r="H72" s="6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1"/>
      <c r="F73" s="61"/>
      <c r="G73" s="61"/>
      <c r="H73" s="6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1"/>
      <c r="F74" s="61"/>
      <c r="G74" s="61"/>
      <c r="H74" s="6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1"/>
      <c r="F75" s="61"/>
      <c r="G75" s="61"/>
      <c r="H75" s="6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1"/>
      <c r="F76" s="61"/>
      <c r="G76" s="61"/>
      <c r="H76" s="6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1"/>
      <c r="F77" s="61"/>
      <c r="G77" s="61"/>
      <c r="H77" s="6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1"/>
      <c r="F78" s="61"/>
      <c r="G78" s="61"/>
      <c r="H78" s="6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1"/>
      <c r="F79" s="61"/>
      <c r="G79" s="61"/>
      <c r="H79" s="6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1"/>
      <c r="F80" s="61"/>
      <c r="G80" s="61"/>
      <c r="H80" s="6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1"/>
      <c r="F81" s="61"/>
      <c r="G81" s="61"/>
      <c r="H81" s="6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1"/>
      <c r="F82" s="61"/>
      <c r="G82" s="61"/>
      <c r="H82" s="6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1"/>
      <c r="F83" s="61"/>
      <c r="G83" s="61"/>
      <c r="H83" s="6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1"/>
      <c r="F84" s="61"/>
      <c r="G84" s="61"/>
      <c r="H84" s="6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1"/>
      <c r="F85" s="61"/>
      <c r="G85" s="61"/>
      <c r="H85" s="6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1"/>
      <c r="F86" s="61"/>
      <c r="G86" s="61"/>
      <c r="H86" s="6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1"/>
      <c r="F87" s="61"/>
      <c r="G87" s="61"/>
      <c r="H87" s="6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1"/>
      <c r="F88" s="61"/>
      <c r="G88" s="61"/>
      <c r="H88" s="6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1"/>
      <c r="F89" s="61"/>
      <c r="G89" s="61"/>
      <c r="H89" s="6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1"/>
      <c r="F90" s="61"/>
      <c r="G90" s="61"/>
      <c r="H90" s="6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1"/>
      <c r="F91" s="61"/>
      <c r="G91" s="61"/>
      <c r="H91" s="6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1"/>
      <c r="F92" s="61"/>
      <c r="G92" s="61"/>
      <c r="H92" s="6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1"/>
      <c r="F93" s="61"/>
      <c r="G93" s="61"/>
      <c r="H93" s="6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1"/>
      <c r="F94" s="61"/>
      <c r="G94" s="61"/>
      <c r="H94" s="6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1"/>
      <c r="F95" s="61"/>
      <c r="G95" s="61"/>
      <c r="H95" s="6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1"/>
      <c r="F96" s="61"/>
      <c r="G96" s="61"/>
      <c r="H96" s="6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1"/>
      <c r="F97" s="61"/>
      <c r="G97" s="61"/>
      <c r="H97" s="6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1"/>
      <c r="F98" s="61"/>
      <c r="G98" s="61"/>
      <c r="H98" s="6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1"/>
      <c r="F99" s="61"/>
      <c r="G99" s="61"/>
      <c r="H99" s="6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1"/>
      <c r="F100" s="61"/>
      <c r="G100" s="61"/>
      <c r="H100" s="6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1"/>
      <c r="F101" s="61"/>
      <c r="G101" s="61"/>
      <c r="H101" s="6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1"/>
      <c r="F102" s="61"/>
      <c r="G102" s="61"/>
      <c r="H102" s="6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1"/>
      <c r="F103" s="61"/>
      <c r="G103" s="61"/>
      <c r="H103" s="6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1"/>
      <c r="F104" s="61"/>
      <c r="G104" s="61"/>
      <c r="H104" s="6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1"/>
      <c r="F105" s="61"/>
      <c r="G105" s="61"/>
      <c r="H105" s="6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1"/>
      <c r="F106" s="61"/>
      <c r="G106" s="61"/>
      <c r="H106" s="6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1"/>
      <c r="F107" s="61"/>
      <c r="G107" s="61"/>
      <c r="H107" s="6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1"/>
      <c r="F108" s="61"/>
      <c r="G108" s="61"/>
      <c r="H108" s="6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1"/>
      <c r="F109" s="61"/>
      <c r="G109" s="61"/>
      <c r="H109" s="6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1"/>
      <c r="F110" s="61"/>
      <c r="G110" s="61"/>
      <c r="H110" s="6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1"/>
      <c r="F111" s="61"/>
      <c r="G111" s="61"/>
      <c r="H111" s="6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1"/>
      <c r="F112" s="61"/>
      <c r="G112" s="61"/>
      <c r="H112" s="6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1"/>
      <c r="F113" s="61"/>
      <c r="G113" s="61"/>
      <c r="H113" s="6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1"/>
      <c r="F114" s="61"/>
      <c r="G114" s="61"/>
      <c r="H114" s="6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1"/>
      <c r="F115" s="61"/>
      <c r="G115" s="61"/>
      <c r="H115" s="6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1"/>
      <c r="F116" s="61"/>
      <c r="G116" s="61"/>
      <c r="H116" s="6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1"/>
      <c r="F117" s="61"/>
      <c r="G117" s="61"/>
      <c r="H117" s="6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1"/>
      <c r="F118" s="61"/>
      <c r="G118" s="61"/>
      <c r="H118" s="6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1"/>
      <c r="F119" s="61"/>
      <c r="G119" s="61"/>
      <c r="H119" s="6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1"/>
      <c r="F120" s="61"/>
      <c r="G120" s="61"/>
      <c r="H120" s="6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1"/>
      <c r="F121" s="61"/>
      <c r="G121" s="61"/>
      <c r="H121" s="6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1"/>
      <c r="F122" s="61"/>
      <c r="G122" s="61"/>
      <c r="H122" s="6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1"/>
      <c r="F123" s="61"/>
      <c r="G123" s="61"/>
      <c r="H123" s="6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1"/>
      <c r="F124" s="61"/>
      <c r="G124" s="61"/>
      <c r="H124" s="6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1"/>
      <c r="F125" s="61"/>
      <c r="G125" s="61"/>
      <c r="H125" s="6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1"/>
      <c r="F126" s="61"/>
      <c r="G126" s="61"/>
      <c r="H126" s="6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1"/>
      <c r="F127" s="61"/>
      <c r="G127" s="61"/>
      <c r="H127" s="6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1"/>
      <c r="F128" s="61"/>
      <c r="G128" s="61"/>
      <c r="H128" s="6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1"/>
      <c r="F129" s="61"/>
      <c r="G129" s="61"/>
      <c r="H129" s="6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1"/>
      <c r="F130" s="61"/>
      <c r="G130" s="61"/>
      <c r="H130" s="6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1"/>
      <c r="F131" s="61"/>
      <c r="G131" s="61"/>
      <c r="H131" s="6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1"/>
      <c r="F132" s="61"/>
      <c r="G132" s="61"/>
      <c r="H132" s="6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1"/>
      <c r="F133" s="61"/>
      <c r="G133" s="61"/>
      <c r="H133" s="6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1"/>
      <c r="F134" s="61"/>
      <c r="G134" s="61"/>
      <c r="H134" s="6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1"/>
      <c r="F135" s="61"/>
      <c r="G135" s="61"/>
      <c r="H135" s="6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1"/>
      <c r="F136" s="61"/>
      <c r="G136" s="61"/>
      <c r="H136" s="6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1"/>
      <c r="F137" s="61"/>
      <c r="G137" s="61"/>
      <c r="H137" s="6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1"/>
      <c r="F138" s="61"/>
      <c r="G138" s="61"/>
      <c r="H138" s="6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1"/>
      <c r="F139" s="61"/>
      <c r="G139" s="61"/>
      <c r="H139" s="6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1"/>
      <c r="F140" s="61"/>
      <c r="G140" s="61"/>
      <c r="H140" s="6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1"/>
      <c r="F141" s="61"/>
      <c r="G141" s="61"/>
      <c r="H141" s="6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1"/>
      <c r="F142" s="61"/>
      <c r="G142" s="61"/>
      <c r="H142" s="6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1"/>
      <c r="F143" s="61"/>
      <c r="G143" s="61"/>
      <c r="H143" s="6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1"/>
      <c r="F144" s="61"/>
      <c r="G144" s="61"/>
      <c r="H144" s="6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1"/>
      <c r="F145" s="61"/>
      <c r="G145" s="61"/>
      <c r="H145" s="6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1"/>
      <c r="F146" s="61"/>
      <c r="G146" s="61"/>
      <c r="H146" s="6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1"/>
      <c r="F147" s="61"/>
      <c r="G147" s="61"/>
      <c r="H147" s="6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1"/>
      <c r="F148" s="61"/>
      <c r="G148" s="61"/>
      <c r="H148" s="6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1"/>
      <c r="F149" s="61"/>
      <c r="G149" s="61"/>
      <c r="H149" s="6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1"/>
      <c r="F150" s="61"/>
      <c r="G150" s="61"/>
      <c r="H150" s="6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1"/>
      <c r="F151" s="61"/>
      <c r="G151" s="61"/>
      <c r="H151" s="6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1"/>
      <c r="F152" s="61"/>
      <c r="G152" s="61"/>
      <c r="H152" s="6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1"/>
      <c r="F153" s="61"/>
      <c r="G153" s="61"/>
      <c r="H153" s="6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1"/>
      <c r="F154" s="61"/>
      <c r="G154" s="61"/>
      <c r="H154" s="6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1"/>
      <c r="F155" s="61"/>
      <c r="G155" s="61"/>
      <c r="H155" s="6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1"/>
      <c r="F156" s="61"/>
      <c r="G156" s="61"/>
      <c r="H156" s="6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1"/>
      <c r="F157" s="61"/>
      <c r="G157" s="61"/>
      <c r="H157" s="6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1"/>
      <c r="F158" s="61"/>
      <c r="G158" s="61"/>
      <c r="H158" s="6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1"/>
      <c r="F159" s="61"/>
      <c r="G159" s="61"/>
      <c r="H159" s="6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1"/>
      <c r="F160" s="61"/>
      <c r="G160" s="61"/>
      <c r="H160" s="6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1"/>
      <c r="F161" s="61"/>
      <c r="G161" s="61"/>
      <c r="H161" s="6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1"/>
      <c r="F162" s="61"/>
      <c r="G162" s="61"/>
      <c r="H162" s="6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1"/>
      <c r="F163" s="61"/>
      <c r="G163" s="61"/>
      <c r="H163" s="6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1"/>
      <c r="F164" s="61"/>
      <c r="G164" s="61"/>
      <c r="H164" s="6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1"/>
      <c r="F165" s="61"/>
      <c r="G165" s="61"/>
      <c r="H165" s="6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1"/>
      <c r="F166" s="61"/>
      <c r="G166" s="61"/>
      <c r="H166" s="6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1"/>
      <c r="F167" s="61"/>
      <c r="G167" s="61"/>
      <c r="H167" s="6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1"/>
      <c r="F168" s="61"/>
      <c r="G168" s="61"/>
      <c r="H168" s="6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1"/>
      <c r="F169" s="61"/>
      <c r="G169" s="61"/>
      <c r="H169" s="6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1"/>
      <c r="F170" s="61"/>
      <c r="G170" s="61"/>
      <c r="H170" s="6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1"/>
      <c r="F171" s="61"/>
      <c r="G171" s="61"/>
      <c r="H171" s="6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1"/>
      <c r="F172" s="61"/>
      <c r="G172" s="61"/>
      <c r="H172" s="6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1"/>
      <c r="F173" s="61"/>
      <c r="G173" s="61"/>
      <c r="H173" s="6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1"/>
      <c r="F174" s="61"/>
      <c r="G174" s="61"/>
      <c r="H174" s="6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1"/>
      <c r="F175" s="61"/>
      <c r="G175" s="61"/>
      <c r="H175" s="6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1"/>
      <c r="F176" s="61"/>
      <c r="G176" s="61"/>
      <c r="H176" s="6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1"/>
      <c r="F177" s="61"/>
      <c r="G177" s="61"/>
      <c r="H177" s="6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1"/>
      <c r="F178" s="61"/>
      <c r="G178" s="61"/>
      <c r="H178" s="6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1"/>
      <c r="F179" s="61"/>
      <c r="G179" s="61"/>
      <c r="H179" s="6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1"/>
      <c r="F180" s="61"/>
      <c r="G180" s="61"/>
      <c r="H180" s="6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1"/>
      <c r="F181" s="61"/>
      <c r="G181" s="61"/>
      <c r="H181" s="6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1"/>
      <c r="F182" s="61"/>
      <c r="G182" s="61"/>
      <c r="H182" s="6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1"/>
      <c r="F183" s="61"/>
      <c r="G183" s="61"/>
      <c r="H183" s="6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1"/>
      <c r="F184" s="61"/>
      <c r="G184" s="61"/>
      <c r="H184" s="6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1"/>
      <c r="F185" s="61"/>
      <c r="G185" s="61"/>
      <c r="H185" s="6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1"/>
      <c r="F186" s="61"/>
      <c r="G186" s="61"/>
      <c r="H186" s="6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1"/>
      <c r="F187" s="61"/>
      <c r="G187" s="61"/>
      <c r="H187" s="6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1"/>
      <c r="F188" s="61"/>
      <c r="G188" s="61"/>
      <c r="H188" s="6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1"/>
      <c r="F189" s="61"/>
      <c r="G189" s="61"/>
      <c r="H189" s="6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1"/>
      <c r="F190" s="61"/>
      <c r="G190" s="61"/>
      <c r="H190" s="6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1"/>
      <c r="F191" s="61"/>
      <c r="G191" s="61"/>
      <c r="H191" s="6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1"/>
      <c r="F192" s="61"/>
      <c r="G192" s="61"/>
      <c r="H192" s="6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1"/>
      <c r="F193" s="61"/>
      <c r="G193" s="61"/>
      <c r="H193" s="6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1"/>
      <c r="F194" s="61"/>
      <c r="G194" s="61"/>
      <c r="H194" s="6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1"/>
      <c r="F195" s="61"/>
      <c r="G195" s="61"/>
      <c r="H195" s="6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1"/>
      <c r="F196" s="61"/>
      <c r="G196" s="61"/>
      <c r="H196" s="6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1"/>
      <c r="F197" s="61"/>
      <c r="G197" s="61"/>
      <c r="H197" s="6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1"/>
      <c r="F198" s="61"/>
      <c r="G198" s="61"/>
      <c r="H198" s="6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1"/>
      <c r="F199" s="61"/>
      <c r="G199" s="61"/>
      <c r="H199" s="6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1"/>
      <c r="F200" s="61"/>
      <c r="G200" s="61"/>
      <c r="H200" s="6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1"/>
      <c r="F201" s="61"/>
      <c r="G201" s="61"/>
      <c r="H201" s="6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1"/>
      <c r="F202" s="61"/>
      <c r="G202" s="61"/>
      <c r="H202" s="6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1"/>
      <c r="F203" s="61"/>
      <c r="G203" s="61"/>
      <c r="H203" s="6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1"/>
      <c r="F204" s="61"/>
      <c r="G204" s="61"/>
      <c r="H204" s="6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1"/>
      <c r="F205" s="61"/>
      <c r="G205" s="61"/>
      <c r="H205" s="6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1"/>
      <c r="F206" s="61"/>
      <c r="G206" s="61"/>
      <c r="H206" s="6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1"/>
      <c r="F207" s="61"/>
      <c r="G207" s="61"/>
      <c r="H207" s="6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1"/>
      <c r="F208" s="61"/>
      <c r="G208" s="61"/>
      <c r="H208" s="6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1"/>
      <c r="F209" s="61"/>
      <c r="G209" s="61"/>
      <c r="H209" s="6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1"/>
      <c r="F210" s="61"/>
      <c r="G210" s="61"/>
      <c r="H210" s="6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1"/>
      <c r="F211" s="61"/>
      <c r="G211" s="61"/>
      <c r="H211" s="6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1"/>
      <c r="F212" s="61"/>
      <c r="G212" s="61"/>
      <c r="H212" s="6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1"/>
      <c r="F213" s="61"/>
      <c r="G213" s="61"/>
      <c r="H213" s="6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1"/>
      <c r="F214" s="61"/>
      <c r="G214" s="61"/>
      <c r="H214" s="6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1"/>
      <c r="F215" s="61"/>
      <c r="G215" s="61"/>
      <c r="H215" s="6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1"/>
      <c r="F216" s="61"/>
      <c r="G216" s="61"/>
      <c r="H216" s="6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1"/>
      <c r="F217" s="61"/>
      <c r="G217" s="61"/>
      <c r="H217" s="6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1"/>
      <c r="F218" s="61"/>
      <c r="G218" s="61"/>
      <c r="H218" s="6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1"/>
      <c r="F219" s="61"/>
      <c r="G219" s="61"/>
      <c r="H219" s="6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1"/>
      <c r="F220" s="61"/>
      <c r="G220" s="61"/>
      <c r="H220" s="6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1"/>
      <c r="F221" s="61"/>
      <c r="G221" s="61"/>
      <c r="H221" s="6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1"/>
      <c r="F222" s="61"/>
      <c r="G222" s="61"/>
      <c r="H222" s="6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1"/>
      <c r="F223" s="61"/>
      <c r="G223" s="61"/>
      <c r="H223" s="6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1"/>
      <c r="F224" s="61"/>
      <c r="G224" s="61"/>
      <c r="H224" s="6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1"/>
      <c r="F225" s="61"/>
      <c r="G225" s="61"/>
      <c r="H225" s="6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1"/>
      <c r="F226" s="61"/>
      <c r="G226" s="61"/>
      <c r="H226" s="6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1"/>
      <c r="F227" s="61"/>
      <c r="G227" s="61"/>
      <c r="H227" s="6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1"/>
      <c r="F228" s="61"/>
      <c r="G228" s="61"/>
      <c r="H228" s="6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1"/>
      <c r="F229" s="61"/>
      <c r="G229" s="61"/>
      <c r="H229" s="6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1"/>
      <c r="F230" s="61"/>
      <c r="G230" s="61"/>
      <c r="H230" s="6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1"/>
      <c r="F231" s="61"/>
      <c r="G231" s="61"/>
      <c r="H231" s="6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1"/>
      <c r="F232" s="61"/>
      <c r="G232" s="61"/>
      <c r="H232" s="6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1"/>
      <c r="F233" s="61"/>
      <c r="G233" s="61"/>
      <c r="H233" s="6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1"/>
      <c r="F234" s="61"/>
      <c r="G234" s="61"/>
      <c r="H234" s="6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1"/>
      <c r="F235" s="61"/>
      <c r="G235" s="61"/>
      <c r="H235" s="6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1"/>
      <c r="F236" s="61"/>
      <c r="G236" s="61"/>
      <c r="H236" s="6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1"/>
      <c r="F237" s="61"/>
      <c r="G237" s="61"/>
      <c r="H237" s="6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1"/>
      <c r="F238" s="61"/>
      <c r="G238" s="61"/>
      <c r="H238" s="6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1"/>
      <c r="F239" s="61"/>
      <c r="G239" s="61"/>
      <c r="H239" s="6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1"/>
      <c r="F240" s="61"/>
      <c r="G240" s="61"/>
      <c r="H240" s="6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1"/>
      <c r="F241" s="61"/>
      <c r="G241" s="61"/>
      <c r="H241" s="6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1"/>
      <c r="F242" s="61"/>
      <c r="G242" s="61"/>
      <c r="H242" s="6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1"/>
      <c r="F243" s="61"/>
      <c r="G243" s="61"/>
      <c r="H243" s="6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1"/>
      <c r="F244" s="61"/>
      <c r="G244" s="61"/>
      <c r="H244" s="6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1"/>
      <c r="F245" s="61"/>
      <c r="G245" s="61"/>
      <c r="H245" s="6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1"/>
      <c r="F246" s="61"/>
      <c r="G246" s="61"/>
      <c r="H246" s="6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1"/>
      <c r="F247" s="61"/>
      <c r="G247" s="61"/>
      <c r="H247" s="6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1"/>
      <c r="F248" s="61"/>
      <c r="G248" s="61"/>
      <c r="H248" s="6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1"/>
      <c r="F249" s="61"/>
      <c r="G249" s="61"/>
      <c r="H249" s="6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1"/>
      <c r="F250" s="61"/>
      <c r="G250" s="61"/>
      <c r="H250" s="6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1"/>
      <c r="F251" s="61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1"/>
      <c r="F252" s="61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1"/>
      <c r="F253" s="61"/>
      <c r="G253" s="61"/>
      <c r="H253" s="6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1"/>
      <c r="F254" s="61"/>
      <c r="G254" s="61"/>
      <c r="H254" s="6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1"/>
      <c r="F255" s="61"/>
      <c r="G255" s="61"/>
      <c r="H255" s="6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1"/>
      <c r="F256" s="61"/>
      <c r="G256" s="61"/>
      <c r="H256" s="6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7:H58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Z1000"/>
  <sheetViews>
    <sheetView workbookViewId="0">
      <selection sqref="A1:H1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5" t="s">
        <v>99</v>
      </c>
      <c r="B1" s="84"/>
      <c r="C1" s="84"/>
      <c r="D1" s="84"/>
      <c r="E1" s="84"/>
      <c r="F1" s="84"/>
      <c r="G1" s="84"/>
      <c r="H1" s="8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6" t="s">
        <v>103</v>
      </c>
      <c r="B2" s="84"/>
      <c r="C2" s="84"/>
      <c r="D2" s="84"/>
      <c r="E2" s="84"/>
      <c r="F2" s="84"/>
      <c r="G2" s="84"/>
      <c r="H2" s="8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7"/>
      <c r="B3" s="57"/>
      <c r="C3" s="58"/>
      <c r="D3" s="57"/>
      <c r="E3" s="59"/>
      <c r="F3" s="59"/>
      <c r="G3" s="60"/>
      <c r="H3" s="6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7" t="s">
        <v>91</v>
      </c>
      <c r="B4" s="84"/>
      <c r="C4" s="84"/>
      <c r="D4" s="84"/>
      <c r="E4" s="84"/>
      <c r="F4" s="84"/>
      <c r="G4" s="84"/>
      <c r="H4" s="8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7" t="s">
        <v>92</v>
      </c>
      <c r="B5" s="84"/>
      <c r="C5" s="84"/>
      <c r="D5" s="84"/>
      <c r="E5" s="84"/>
      <c r="F5" s="84"/>
      <c r="G5" s="84"/>
      <c r="H5" s="8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8" t="s">
        <v>93</v>
      </c>
      <c r="B6" s="84"/>
      <c r="C6" s="84"/>
      <c r="D6" s="84"/>
      <c r="E6" s="84"/>
      <c r="F6" s="84"/>
      <c r="G6" s="84"/>
      <c r="H6" s="8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1"/>
      <c r="F7" s="61"/>
      <c r="G7" s="61"/>
      <c r="H7" s="6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2" t="s">
        <v>94</v>
      </c>
      <c r="B8" s="4"/>
      <c r="C8" s="4"/>
      <c r="D8" s="4"/>
      <c r="E8" s="63"/>
      <c r="F8" s="64"/>
      <c r="G8" s="61"/>
      <c r="H8" s="6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1"/>
      <c r="F9" s="61"/>
      <c r="G9" s="61"/>
      <c r="H9" s="6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2.25" customHeight="1" x14ac:dyDescent="0.2">
      <c r="A10" s="65" t="s">
        <v>1</v>
      </c>
      <c r="B10" s="66" t="s">
        <v>2</v>
      </c>
      <c r="C10" s="66" t="s">
        <v>3</v>
      </c>
      <c r="D10" s="66" t="s">
        <v>10</v>
      </c>
      <c r="E10" s="67" t="s">
        <v>95</v>
      </c>
      <c r="F10" s="67" t="s">
        <v>12</v>
      </c>
      <c r="G10" s="67" t="s">
        <v>13</v>
      </c>
      <c r="H10" s="68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69" t="s">
        <v>15</v>
      </c>
      <c r="B11" s="70"/>
      <c r="C11" s="70"/>
      <c r="D11" s="71">
        <f>'2030-FULL'!J5</f>
        <v>8.6363966666666663</v>
      </c>
      <c r="E11" s="72">
        <f>'2030-FULL'!K5</f>
        <v>0.10750000000000001</v>
      </c>
      <c r="F11" s="73" t="str">
        <f>'2026-FULL'!L5</f>
        <v xml:space="preserve"> </v>
      </c>
      <c r="G11" s="72">
        <f>'2030-FULL'!M5</f>
        <v>11.011833333333334</v>
      </c>
      <c r="H11" s="7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'2030-FULL'!B6</f>
        <v>58</v>
      </c>
      <c r="C12" s="19">
        <f>'2030-FULL'!C6</f>
        <v>243</v>
      </c>
      <c r="D12" s="75">
        <f>'2030-FULL'!J6</f>
        <v>0.48806566208450003</v>
      </c>
      <c r="E12" s="76">
        <f>'2030-FULL'!K6</f>
        <v>3.6678311427078758</v>
      </c>
      <c r="F12" s="76">
        <f>'2030-FULL'!L6</f>
        <v>4.1558968047923761</v>
      </c>
      <c r="G12" s="76">
        <f>'2030-FULL'!M6</f>
        <v>0.62230788302500006</v>
      </c>
      <c r="H12" s="77">
        <f>'2030-FULL'!N6</f>
        <v>4.7782046878173761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'2030-FULL'!B7</f>
        <v>150</v>
      </c>
      <c r="C13" s="19">
        <f>'2030-FULL'!C7</f>
        <v>900</v>
      </c>
      <c r="D13" s="75">
        <f>'2030-FULL'!J7</f>
        <v>1.3878257623499999</v>
      </c>
      <c r="E13" s="76">
        <f>'2030-FULL'!K7</f>
        <v>9.7698028433625002</v>
      </c>
      <c r="F13" s="76">
        <f>'2030-FULL'!L7</f>
        <v>11.1576286057125</v>
      </c>
      <c r="G13" s="76">
        <f>'2030-FULL'!M7</f>
        <v>1.7695465575</v>
      </c>
      <c r="H13" s="77">
        <f>'2030-FULL'!N7</f>
        <v>12.9271751632125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'2030-FULL'!B8</f>
        <v>200</v>
      </c>
      <c r="C14" s="19">
        <f>'2030-FULL'!C8</f>
        <v>1200</v>
      </c>
      <c r="D14" s="75">
        <f>'2030-FULL'!J8</f>
        <v>1.8504343498000002</v>
      </c>
      <c r="E14" s="76">
        <f>'2030-FULL'!K8</f>
        <v>13.026403791150003</v>
      </c>
      <c r="F14" s="76">
        <f>'2030-FULL'!L8</f>
        <v>14.876838140950003</v>
      </c>
      <c r="G14" s="76">
        <f>'2030-FULL'!M8</f>
        <v>2.3593954100000003</v>
      </c>
      <c r="H14" s="77">
        <f>'2030-FULL'!N8</f>
        <v>17.236233550950004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'2030-FULL'!B9</f>
        <v>250</v>
      </c>
      <c r="C15" s="19">
        <f>'2030-FULL'!C9</f>
        <v>1600</v>
      </c>
      <c r="D15" s="75">
        <f>'2030-FULL'!J9</f>
        <v>2.3592908413999996</v>
      </c>
      <c r="E15" s="76">
        <f>'2030-FULL'!K9</f>
        <v>16.387600888200001</v>
      </c>
      <c r="F15" s="76">
        <f>'2030-FULL'!L9</f>
        <v>18.746891729600001</v>
      </c>
      <c r="G15" s="76">
        <f>'2030-FULL'!M9</f>
        <v>3.0082126299999996</v>
      </c>
      <c r="H15" s="77">
        <f>'2030-FULL'!N9</f>
        <v>21.755104359600001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'2030-FULL'!B10</f>
        <v>350</v>
      </c>
      <c r="C16" s="19">
        <f>'2030-FULL'!C10</f>
        <v>1900</v>
      </c>
      <c r="D16" s="75">
        <f>'2030-FULL'!J10</f>
        <v>3.1457643038499992</v>
      </c>
      <c r="E16" s="76">
        <f>'2030-FULL'!K10</f>
        <v>22.587014335987501</v>
      </c>
      <c r="F16" s="76">
        <f>'2030-FULL'!L10</f>
        <v>25.732778639837498</v>
      </c>
      <c r="G16" s="76">
        <f>'2030-FULL'!M10</f>
        <v>4.0110052324999996</v>
      </c>
      <c r="H16" s="77">
        <f>'2030-FULL'!N10</f>
        <v>29.743783872337499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'2030-FULL'!B11</f>
        <v>400</v>
      </c>
      <c r="C17" s="19">
        <f>'2030-FULL'!C11</f>
        <v>2600</v>
      </c>
      <c r="D17" s="75">
        <f>'2030-FULL'!J11</f>
        <v>3.7933645079000002</v>
      </c>
      <c r="E17" s="76">
        <f>'2030-FULL'!K11</f>
        <v>26.261999880825005</v>
      </c>
      <c r="F17" s="76">
        <f>'2030-FULL'!L11</f>
        <v>30.055364388725007</v>
      </c>
      <c r="G17" s="76">
        <f>'2030-FULL'!M11</f>
        <v>4.8367275550000004</v>
      </c>
      <c r="H17" s="77">
        <f>'2030-FULL'!N11</f>
        <v>34.892091943725006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'2030-FULL'!B12</f>
        <v>447</v>
      </c>
      <c r="C18" s="19">
        <f>'2030-FULL'!C12</f>
        <v>2936</v>
      </c>
      <c r="D18" s="75">
        <f>'2030-FULL'!J12</f>
        <v>4.2531904483440002</v>
      </c>
      <c r="E18" s="76">
        <f>'2030-FULL'!K12</f>
        <v>29.379686692347004</v>
      </c>
      <c r="F18" s="76">
        <f>'2030-FULL'!L12</f>
        <v>33.632877140691008</v>
      </c>
      <c r="G18" s="76">
        <f>'2030-FULL'!M12</f>
        <v>5.4230283948000002</v>
      </c>
      <c r="H18" s="77">
        <f>'2030-FULL'!N12</f>
        <v>39.055905535491007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'2030-FULL'!B13</f>
        <v>525</v>
      </c>
      <c r="C19" s="19">
        <f>'2030-FULL'!C13</f>
        <v>3500</v>
      </c>
      <c r="D19" s="75">
        <f>'2030-FULL'!J13</f>
        <v>5.0192578327500001</v>
      </c>
      <c r="E19" s="76">
        <f>'2030-FULL'!K13</f>
        <v>34.560396474187506</v>
      </c>
      <c r="F19" s="76">
        <f>'2030-FULL'!L13</f>
        <v>39.579654306937506</v>
      </c>
      <c r="G19" s="76">
        <f>'2030-FULL'!M13</f>
        <v>6.3998022375000003</v>
      </c>
      <c r="H19" s="77">
        <f>'2030-FULL'!N13</f>
        <v>45.979456544437504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'2030-FULL'!B14</f>
        <v>650</v>
      </c>
      <c r="C20" s="19">
        <f>'2030-FULL'!C14</f>
        <v>4400</v>
      </c>
      <c r="D20" s="75">
        <f>'2030-FULL'!J14</f>
        <v>6.2451511576000005</v>
      </c>
      <c r="E20" s="76">
        <f>'2030-FULL'!K14</f>
        <v>42.858793067550003</v>
      </c>
      <c r="F20" s="76">
        <f>'2030-FULL'!L14</f>
        <v>49.103944225150002</v>
      </c>
      <c r="G20" s="76">
        <f>'2030-FULL'!M14</f>
        <v>7.9628769200000011</v>
      </c>
      <c r="H20" s="77">
        <f>'2030-FULL'!N14</f>
        <v>57.066821145150001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'2030-FULL'!B15</f>
        <v>665</v>
      </c>
      <c r="C21" s="19">
        <f>'2030-FULL'!C15</f>
        <v>4496</v>
      </c>
      <c r="D21" s="75">
        <f>'2030-FULL'!J15</f>
        <v>6.3867086080839996</v>
      </c>
      <c r="E21" s="76">
        <f>'2030-FULL'!K15</f>
        <v>43.842049120842013</v>
      </c>
      <c r="F21" s="76">
        <f>'2030-FULL'!L15</f>
        <v>50.228757728926013</v>
      </c>
      <c r="G21" s="76">
        <f>'2030-FULL'!M15</f>
        <v>8.1433696778000009</v>
      </c>
      <c r="H21" s="77">
        <f>'2030-FULL'!N15</f>
        <v>58.372127406726015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'2030-FULL'!B16</f>
        <v>696</v>
      </c>
      <c r="C22" s="19">
        <f>'2030-FULL'!C16</f>
        <v>4700</v>
      </c>
      <c r="D22" s="75">
        <f>'2030-FULL'!J16</f>
        <v>6.6818505550500005</v>
      </c>
      <c r="E22" s="76">
        <f>'2030-FULL'!K16</f>
        <v>45.879969015337508</v>
      </c>
      <c r="F22" s="76">
        <f>'2030-FULL'!L16</f>
        <v>52.561819570387506</v>
      </c>
      <c r="G22" s="76">
        <f>'2030-FULL'!M16</f>
        <v>8.5196902725000001</v>
      </c>
      <c r="H22" s="77">
        <f>'2030-FULL'!N16</f>
        <v>61.081509842887506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'2030-FULL'!B17</f>
        <v>748</v>
      </c>
      <c r="C23" s="19">
        <f>'2030-FULL'!C17</f>
        <v>5050</v>
      </c>
      <c r="D23" s="75">
        <f>'2030-FULL'!J17</f>
        <v>7.1805376895749999</v>
      </c>
      <c r="E23" s="76">
        <f>'2030-FULL'!K17</f>
        <v>49.306580537756254</v>
      </c>
      <c r="F23" s="76">
        <f>'2030-FULL'!L17</f>
        <v>56.487118227331251</v>
      </c>
      <c r="G23" s="76">
        <f>'2030-FULL'!M17</f>
        <v>9.1555410587499999</v>
      </c>
      <c r="H23" s="77">
        <f>'2030-FULL'!N17</f>
        <v>65.642659286081255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'2030-FULL'!B18</f>
        <v>800</v>
      </c>
      <c r="C24" s="19">
        <f>'2030-FULL'!C18</f>
        <v>5400</v>
      </c>
      <c r="D24" s="75">
        <f>'2030-FULL'!J18</f>
        <v>7.6792248241000012</v>
      </c>
      <c r="E24" s="76">
        <f>'2030-FULL'!K18</f>
        <v>52.733192060175014</v>
      </c>
      <c r="F24" s="76">
        <f>'2030-FULL'!L18</f>
        <v>60.412416884275018</v>
      </c>
      <c r="G24" s="76">
        <f>'2030-FULL'!M18</f>
        <v>9.7913918450000015</v>
      </c>
      <c r="H24" s="77">
        <f>'2030-FULL'!N18</f>
        <v>70.203808729275025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'2030-FULL'!B19</f>
        <v>920</v>
      </c>
      <c r="C25" s="19">
        <f>'2030-FULL'!C19</f>
        <v>6123</v>
      </c>
      <c r="D25" s="75">
        <f>'2030-FULL'!J19</f>
        <v>8.7908728711045008</v>
      </c>
      <c r="E25" s="76">
        <f>'2030-FULL'!K19</f>
        <v>60.552172219342886</v>
      </c>
      <c r="F25" s="76">
        <f>'2030-FULL'!L19</f>
        <v>69.34304509044739</v>
      </c>
      <c r="G25" s="76">
        <f>'2030-FULL'!M19</f>
        <v>11.208798142025001</v>
      </c>
      <c r="H25" s="77">
        <f>'2030-FULL'!N19</f>
        <v>80.551843232472393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'2030-FULL'!B20</f>
        <v>1000</v>
      </c>
      <c r="C26" s="19">
        <f>'2030-FULL'!C20</f>
        <v>6600</v>
      </c>
      <c r="D26" s="75">
        <f>'2030-FULL'!J20</f>
        <v>9.5296591738999989</v>
      </c>
      <c r="E26" s="76">
        <f>'2030-FULL'!K20</f>
        <v>65.759595851325003</v>
      </c>
      <c r="F26" s="76">
        <f>'2030-FULL'!L20</f>
        <v>75.289255025225003</v>
      </c>
      <c r="G26" s="76">
        <f>'2030-FULL'!M20</f>
        <v>12.150787254999999</v>
      </c>
      <c r="H26" s="77">
        <f>'2030-FULL'!N20</f>
        <v>87.440042280225001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5">
        <f>'2026-FULL'!J21</f>
        <v>0</v>
      </c>
      <c r="E27" s="76">
        <f>'2026-FULL'!K21</f>
        <v>0</v>
      </c>
      <c r="F27" s="76">
        <f>'2026-FULL'!L21</f>
        <v>0</v>
      </c>
      <c r="G27" s="76">
        <f>'2026-FULL'!M21</f>
        <v>0</v>
      </c>
      <c r="H27" s="77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'2030-FULL'!B22</f>
        <v>83</v>
      </c>
      <c r="C28" s="19">
        <f>'2030-FULL'!C22</f>
        <v>400</v>
      </c>
      <c r="D28" s="75">
        <f>'2030-FULL'!J22</f>
        <v>0.72260730909999993</v>
      </c>
      <c r="E28" s="76">
        <f>'2030-FULL'!K22</f>
        <v>5.3034533470500005</v>
      </c>
      <c r="F28" s="76">
        <f>'2030-FULL'!L22</f>
        <v>6.0260606561500003</v>
      </c>
      <c r="G28" s="76">
        <f>'2030-FULL'!M22</f>
        <v>0.92136009499999993</v>
      </c>
      <c r="H28" s="77">
        <f>'2030-FULL'!N22</f>
        <v>6.9474207511500001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'2030-FULL'!B23</f>
        <v>125</v>
      </c>
      <c r="C29" s="19">
        <f>'2030-FULL'!C23</f>
        <v>650</v>
      </c>
      <c r="D29" s="75">
        <f>'2030-FULL'!J23</f>
        <v>1.1102735644749999</v>
      </c>
      <c r="E29" s="76">
        <f>'2030-FULL'!K23</f>
        <v>8.0369062202062516</v>
      </c>
      <c r="F29" s="76">
        <f>'2030-FULL'!L23</f>
        <v>9.147179784681251</v>
      </c>
      <c r="G29" s="76">
        <f>'2030-FULL'!M23</f>
        <v>1.41565376375</v>
      </c>
      <c r="H29" s="77">
        <f>'2030-FULL'!N23</f>
        <v>10.56283354843125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'2030-FULL'!B24</f>
        <v>250</v>
      </c>
      <c r="C30" s="19">
        <f>'2030-FULL'!C24</f>
        <v>1300</v>
      </c>
      <c r="D30" s="75">
        <f>'2030-FULL'!J24</f>
        <v>2.2205471289499998</v>
      </c>
      <c r="E30" s="76">
        <f>'2030-FULL'!K24</f>
        <v>16.073812440412503</v>
      </c>
      <c r="F30" s="76">
        <f>'2030-FULL'!L24</f>
        <v>18.294359569362502</v>
      </c>
      <c r="G30" s="76">
        <f>'2030-FULL'!M24</f>
        <v>2.8313075274999999</v>
      </c>
      <c r="H30" s="77">
        <f>'2030-FULL'!N24</f>
        <v>21.1256670968625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'2030-FULL'!B25</f>
        <v>300</v>
      </c>
      <c r="C31" s="19">
        <f>'2030-FULL'!C25</f>
        <v>1800</v>
      </c>
      <c r="D31" s="75">
        <f>'2030-FULL'!J25</f>
        <v>2.7756515246999998</v>
      </c>
      <c r="E31" s="76">
        <f>'2030-FULL'!K25</f>
        <v>19.539605686725</v>
      </c>
      <c r="F31" s="76">
        <f>'2030-FULL'!L25</f>
        <v>22.315257211424999</v>
      </c>
      <c r="G31" s="76">
        <f>'2030-FULL'!M25</f>
        <v>3.539093115</v>
      </c>
      <c r="H31" s="77">
        <f>'2030-FULL'!N25</f>
        <v>25.854350326424999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'2030-FULL'!B26</f>
        <v>400</v>
      </c>
      <c r="C32" s="19">
        <f>'2030-FULL'!C26</f>
        <v>2400</v>
      </c>
      <c r="D32" s="75">
        <f>'2030-FULL'!J26</f>
        <v>3.7008686996000004</v>
      </c>
      <c r="E32" s="76">
        <f>'2030-FULL'!K26</f>
        <v>26.052807582300005</v>
      </c>
      <c r="F32" s="76">
        <f>'2030-FULL'!L26</f>
        <v>29.753676281900006</v>
      </c>
      <c r="G32" s="76">
        <f>'2030-FULL'!M26</f>
        <v>4.7187908200000006</v>
      </c>
      <c r="H32" s="77">
        <f>'2030-FULL'!N26</f>
        <v>34.472467101900008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112.5 KVA 3 PH, 1.2kV BIL</v>
      </c>
      <c r="B33" s="19">
        <f>'2030-FULL'!B27</f>
        <v>600</v>
      </c>
      <c r="C33" s="19">
        <f>'2030-FULL'!C27</f>
        <v>3400</v>
      </c>
      <c r="D33" s="75">
        <f>'2030-FULL'!J27</f>
        <v>5.4588072410999988</v>
      </c>
      <c r="E33" s="76">
        <f>'2030-FULL'!K27</f>
        <v>38.870019074924997</v>
      </c>
      <c r="F33" s="76">
        <f>'2030-FULL'!L27</f>
        <v>44.328826316024994</v>
      </c>
      <c r="G33" s="76">
        <f>'2030-FULL'!M27</f>
        <v>6.9602494949999993</v>
      </c>
      <c r="H33" s="77">
        <f>'2030-FULL'!N27</f>
        <v>51.289075811024993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125 KVA 3PH, 1.2kV BIL</v>
      </c>
      <c r="B34" s="21">
        <f>'2030-FULL'!B28</f>
        <v>633</v>
      </c>
      <c r="C34" s="21">
        <f>'2030-FULL'!C28</f>
        <v>3766.67</v>
      </c>
      <c r="D34" s="75">
        <f>'2030-FULL'!J28</f>
        <v>5.8421352487468052</v>
      </c>
      <c r="E34" s="76">
        <f>'2030-FULL'!K28</f>
        <v>41.195798025425816</v>
      </c>
      <c r="F34" s="76">
        <f>'2030-FULL'!L28</f>
        <v>47.037933274172623</v>
      </c>
      <c r="G34" s="76">
        <f>'2030-FULL'!M28</f>
        <v>7.4490116831122508</v>
      </c>
      <c r="H34" s="77">
        <f>'2030-FULL'!N28</f>
        <v>54.486944957284877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150 KVA 3 PH, 1.2kV BIL</v>
      </c>
      <c r="B35" s="19">
        <f>'2030-FULL'!B29</f>
        <v>700</v>
      </c>
      <c r="C35" s="19">
        <f>'2030-FULL'!C29</f>
        <v>4500</v>
      </c>
      <c r="D35" s="75">
        <f>'2030-FULL'!J29</f>
        <v>6.615263936749999</v>
      </c>
      <c r="E35" s="76">
        <f>'2030-FULL'!K29</f>
        <v>45.906201716812504</v>
      </c>
      <c r="F35" s="76">
        <f>'2030-FULL'!L29</f>
        <v>52.521465653562501</v>
      </c>
      <c r="G35" s="76">
        <f>'2030-FULL'!M29</f>
        <v>8.4347890374999999</v>
      </c>
      <c r="H35" s="77">
        <f>'2030-FULL'!N29</f>
        <v>60.956254691062497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*175 KVA 3PH, 1.2kV BIL</v>
      </c>
      <c r="B36" s="19">
        <f>'2030-FULL'!B30</f>
        <v>766</v>
      </c>
      <c r="C36" s="19">
        <f>'2030-FULL'!C30</f>
        <v>4767</v>
      </c>
      <c r="D36" s="75">
        <f>'2030-FULL'!J30</f>
        <v>7.1662474758305006</v>
      </c>
      <c r="E36" s="76">
        <f>'2030-FULL'!K30</f>
        <v>50.069985935343382</v>
      </c>
      <c r="F36" s="76">
        <f>'2030-FULL'!L30</f>
        <v>57.236233411173885</v>
      </c>
      <c r="G36" s="76">
        <f>'2030-FULL'!M30</f>
        <v>9.1373203287250018</v>
      </c>
      <c r="H36" s="77">
        <f>'2030-FULL'!N30</f>
        <v>66.373553739898881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*200 KVA 3PH, 1.2kV BIL</v>
      </c>
      <c r="B37" s="19">
        <f>'2030-FULL'!B31</f>
        <v>833</v>
      </c>
      <c r="C37" s="19">
        <f>'2030-FULL'!C31</f>
        <v>5033</v>
      </c>
      <c r="D37" s="75">
        <f>'2030-FULL'!J31</f>
        <v>7.7232458333694991</v>
      </c>
      <c r="E37" s="76">
        <f>'2030-FULL'!K31</f>
        <v>54.29158044238163</v>
      </c>
      <c r="F37" s="76">
        <f>'2030-FULL'!L31</f>
        <v>62.014826275751126</v>
      </c>
      <c r="G37" s="76">
        <f>'2030-FULL'!M31</f>
        <v>9.8475208112749986</v>
      </c>
      <c r="H37" s="77">
        <f>'2030-FULL'!N31</f>
        <v>71.862347087026123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225 KVA 3 PH, 1.2kV BIL</v>
      </c>
      <c r="B38" s="19">
        <f>'2030-FULL'!B32</f>
        <v>900</v>
      </c>
      <c r="C38" s="19">
        <f>'2030-FULL'!C32</f>
        <v>5300</v>
      </c>
      <c r="D38" s="75">
        <f>'2030-FULL'!J32</f>
        <v>8.2807066699499998</v>
      </c>
      <c r="E38" s="76">
        <f>'2030-FULL'!K32</f>
        <v>58.514220910912513</v>
      </c>
      <c r="F38" s="76">
        <f>'2030-FULL'!L32</f>
        <v>66.79492758086252</v>
      </c>
      <c r="G38" s="76">
        <f>'2030-FULL'!M32</f>
        <v>10.558310977500001</v>
      </c>
      <c r="H38" s="77">
        <f>'2030-FULL'!N32</f>
        <v>77.35323855836252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300 KVA 3 PH, 1.2kV BIL</v>
      </c>
      <c r="B39" s="19">
        <f>'2030-FULL'!B33</f>
        <v>1100</v>
      </c>
      <c r="C39" s="19">
        <f>'2030-FULL'!C33</f>
        <v>6300</v>
      </c>
      <c r="D39" s="75">
        <f>'2030-FULL'!J33</f>
        <v>10.03864521145</v>
      </c>
      <c r="E39" s="76">
        <f>'2030-FULL'!K33</f>
        <v>71.331432403537519</v>
      </c>
      <c r="F39" s="76">
        <f>'2030-FULL'!L33</f>
        <v>81.370077614987522</v>
      </c>
      <c r="G39" s="76">
        <f>'2030-FULL'!M33</f>
        <v>12.799769652500002</v>
      </c>
      <c r="H39" s="77">
        <f>'2030-FULL'!N33</f>
        <v>94.169847267487526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400 KVA 3 PH, 1.2kV BIL</v>
      </c>
      <c r="B40" s="19">
        <f>'2030-FULL'!B34</f>
        <v>1750</v>
      </c>
      <c r="C40" s="19">
        <f>'2030-FULL'!C34</f>
        <v>6950</v>
      </c>
      <c r="D40" s="75">
        <f>'2030-FULL'!J34</f>
        <v>14.549499963424999</v>
      </c>
      <c r="E40" s="76">
        <f>'2030-FULL'!K34</f>
        <v>110.26786987374376</v>
      </c>
      <c r="F40" s="76">
        <f>'2030-FULL'!L34</f>
        <v>124.81736983716877</v>
      </c>
      <c r="G40" s="76">
        <f>'2030-FULL'!M34</f>
        <v>18.551332791250001</v>
      </c>
      <c r="H40" s="77">
        <f>'2030-FULL'!N34</f>
        <v>143.36870262841876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*450 KVA 3PH, 1.2kV BIL</v>
      </c>
      <c r="B41" s="19">
        <f>'2030-FULL'!B35</f>
        <v>2075</v>
      </c>
      <c r="C41" s="19">
        <f>'2030-FULL'!C35</f>
        <v>7275</v>
      </c>
      <c r="D41" s="75">
        <f>'2030-FULL'!J35</f>
        <v>16.804927339412501</v>
      </c>
      <c r="E41" s="76">
        <f>'2030-FULL'!K35</f>
        <v>129.7360886088469</v>
      </c>
      <c r="F41" s="76">
        <f>'2030-FULL'!L35</f>
        <v>146.5410159482594</v>
      </c>
      <c r="G41" s="76">
        <f>'2030-FULL'!M35</f>
        <v>21.427114360625001</v>
      </c>
      <c r="H41" s="77">
        <f>'2030-FULL'!N35</f>
        <v>167.96813030888441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500 KVA 3 PH, 95kV BIL</v>
      </c>
      <c r="B42" s="19">
        <f>'2030-FULL'!B36</f>
        <v>2400</v>
      </c>
      <c r="C42" s="19">
        <f>'2030-FULL'!C36</f>
        <v>7600</v>
      </c>
      <c r="D42" s="75">
        <f>'2030-FULL'!J36</f>
        <v>19.060354715399995</v>
      </c>
      <c r="E42" s="76">
        <f>'2030-FULL'!K36</f>
        <v>149.20430734394998</v>
      </c>
      <c r="F42" s="76">
        <f>'2030-FULL'!L36</f>
        <v>168.26466205934997</v>
      </c>
      <c r="G42" s="76">
        <f>'2030-FULL'!M36</f>
        <v>24.302895929999998</v>
      </c>
      <c r="H42" s="77">
        <f>'2030-FULL'!N36</f>
        <v>192.56755798934998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750 KVA 3 PH, 95kV BIL</v>
      </c>
      <c r="B43" s="19">
        <f>'2030-FULL'!B37</f>
        <v>3000</v>
      </c>
      <c r="C43" s="19">
        <f>'2030-FULL'!C37</f>
        <v>12000</v>
      </c>
      <c r="D43" s="75">
        <f>'2030-FULL'!J37</f>
        <v>24.981640997999996</v>
      </c>
      <c r="E43" s="76">
        <f>'2030-FULL'!K37</f>
        <v>189.12028791150004</v>
      </c>
      <c r="F43" s="76">
        <f>'2030-FULL'!L37</f>
        <v>214.10192890950003</v>
      </c>
      <c r="G43" s="76">
        <f>'2030-FULL'!M37</f>
        <v>31.852829099999997</v>
      </c>
      <c r="H43" s="77">
        <f>'2030-FULL'!N37</f>
        <v>245.95475800950004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1000 KVA 3 PH, 95kV BIL</v>
      </c>
      <c r="B44" s="19">
        <f>'2030-FULL'!B38</f>
        <v>3400</v>
      </c>
      <c r="C44" s="19">
        <f>'2030-FULL'!C38</f>
        <v>13000</v>
      </c>
      <c r="D44" s="75">
        <f>'2030-FULL'!J38</f>
        <v>28.035039039499999</v>
      </c>
      <c r="E44" s="76">
        <f>'2030-FULL'!K38</f>
        <v>213.708749404125</v>
      </c>
      <c r="F44" s="76">
        <f>'2030-FULL'!L38</f>
        <v>241.74378844362499</v>
      </c>
      <c r="G44" s="76">
        <f>'2030-FULL'!M38</f>
        <v>35.746062774999999</v>
      </c>
      <c r="H44" s="77">
        <f>'2030-FULL'!N38</f>
        <v>277.48985121862501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1500 KVA 3 PH, 95kV BIL</v>
      </c>
      <c r="B45" s="19">
        <f>'2030-FULL'!B39</f>
        <v>4500</v>
      </c>
      <c r="C45" s="19">
        <f>'2030-FULL'!C39</f>
        <v>18000</v>
      </c>
      <c r="D45" s="75">
        <f>'2030-FULL'!J39</f>
        <v>37.472461496999998</v>
      </c>
      <c r="E45" s="76">
        <f>'2030-FULL'!K39</f>
        <v>283.68043186725004</v>
      </c>
      <c r="F45" s="76">
        <f>'2030-FULL'!L39</f>
        <v>321.15289336425002</v>
      </c>
      <c r="G45" s="76">
        <f>'2030-FULL'!M39</f>
        <v>47.779243649999998</v>
      </c>
      <c r="H45" s="77">
        <f>'2030-FULL'!N39</f>
        <v>368.93213701425003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2000 KVA 3 PH, 95kV BIL</v>
      </c>
      <c r="B46" s="19">
        <f>'2030-FULL'!B40</f>
        <v>5400</v>
      </c>
      <c r="C46" s="19">
        <f>'2030-FULL'!C40</f>
        <v>21000</v>
      </c>
      <c r="D46" s="75">
        <f>'2030-FULL'!J40</f>
        <v>44.689466371500004</v>
      </c>
      <c r="E46" s="76">
        <f>'2030-FULL'!K40</f>
        <v>339.78894134512507</v>
      </c>
      <c r="F46" s="76">
        <f>'2030-FULL'!L40</f>
        <v>384.47840771662504</v>
      </c>
      <c r="G46" s="76">
        <f>'2030-FULL'!M40</f>
        <v>56.981282175000011</v>
      </c>
      <c r="H46" s="77">
        <f>'2030-FULL'!N40</f>
        <v>441.45968989162503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2500 KVA 3 PH, 95kV BIL</v>
      </c>
      <c r="B47" s="19">
        <f>'2030-FULL'!B41</f>
        <v>6500</v>
      </c>
      <c r="C47" s="19">
        <f>'2030-FULL'!C41</f>
        <v>25000</v>
      </c>
      <c r="D47" s="75">
        <f>'2030-FULL'!J41</f>
        <v>53.664409787499999</v>
      </c>
      <c r="E47" s="76">
        <f>'2030-FULL'!K41</f>
        <v>408.71466231562505</v>
      </c>
      <c r="F47" s="76">
        <f>'2030-FULL'!L41</f>
        <v>462.37907210312505</v>
      </c>
      <c r="G47" s="76">
        <f>'2030-FULL'!M41</f>
        <v>68.424779375</v>
      </c>
      <c r="H47" s="77">
        <f>'2030-FULL'!N41</f>
        <v>530.80385147812501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3000 KVA 3PH, 95kV BIL</v>
      </c>
      <c r="B48" s="19">
        <f>'2030-FULL'!B42</f>
        <v>7700</v>
      </c>
      <c r="C48" s="19">
        <f>'2030-FULL'!C42</f>
        <v>29000</v>
      </c>
      <c r="D48" s="75">
        <f>'2030-FULL'!J42</f>
        <v>63.287082953500004</v>
      </c>
      <c r="E48" s="76">
        <f>'2030-FULL'!K42</f>
        <v>483.52600828612503</v>
      </c>
      <c r="F48" s="76">
        <f>'2030-FULL'!L42</f>
        <v>546.81309123962501</v>
      </c>
      <c r="G48" s="76">
        <f>'2030-FULL'!M42</f>
        <v>80.694164075000003</v>
      </c>
      <c r="H48" s="77">
        <f>'2030-FULL'!N42</f>
        <v>627.50725531462501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3750 KVA 3PH, 95kV BIL</v>
      </c>
      <c r="B49" s="19">
        <f>'2030-FULL'!B43</f>
        <v>9500</v>
      </c>
      <c r="C49" s="19">
        <f>'2030-FULL'!C43</f>
        <v>35000</v>
      </c>
      <c r="D49" s="75">
        <f>'2030-FULL'!J43</f>
        <v>77.721092702500002</v>
      </c>
      <c r="E49" s="76">
        <f>'2030-FULL'!K43</f>
        <v>595.7430272418751</v>
      </c>
      <c r="F49" s="76">
        <f>'2030-FULL'!L43</f>
        <v>673.46411994437506</v>
      </c>
      <c r="G49" s="76">
        <f>'2030-FULL'!M43</f>
        <v>99.098241125000001</v>
      </c>
      <c r="H49" s="77">
        <f>'2030-FULL'!N43</f>
        <v>772.56236106937502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5000 KVA 3PH, 95kV BIL</v>
      </c>
      <c r="B50" s="19">
        <f>'2030-FULL'!B44</f>
        <v>11000</v>
      </c>
      <c r="C50" s="19">
        <f>'2030-FULL'!C44</f>
        <v>39000</v>
      </c>
      <c r="D50" s="75">
        <f>'2030-FULL'!J44</f>
        <v>89.286955118499989</v>
      </c>
      <c r="E50" s="76">
        <f>'2030-FULL'!K44</f>
        <v>688.21124821237515</v>
      </c>
      <c r="F50" s="76">
        <f>'2030-FULL'!L44</f>
        <v>777.49820333087519</v>
      </c>
      <c r="G50" s="76">
        <f>'2030-FULL'!M44</f>
        <v>113.845288325</v>
      </c>
      <c r="H50" s="77">
        <f>'2030-FULL'!N44</f>
        <v>891.34349165587514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78"/>
      <c r="B51" s="79"/>
      <c r="C51" s="79"/>
      <c r="D51" s="80"/>
      <c r="E51" s="81"/>
      <c r="F51" s="81"/>
      <c r="G51" s="81"/>
      <c r="H51" s="8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96</v>
      </c>
      <c r="B52" s="4"/>
      <c r="C52" s="4"/>
      <c r="D52" s="82"/>
      <c r="E52" s="64"/>
      <c r="F52" s="64"/>
      <c r="G52" s="64"/>
      <c r="H52" s="6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97</v>
      </c>
      <c r="B53" s="4"/>
      <c r="C53" s="4"/>
      <c r="D53" s="4"/>
      <c r="E53" s="64"/>
      <c r="F53" s="63"/>
      <c r="G53" s="64"/>
      <c r="H53" s="6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70</v>
      </c>
      <c r="B54" s="4"/>
      <c r="C54" s="4"/>
      <c r="D54" s="4"/>
      <c r="E54" s="64"/>
      <c r="F54" s="63"/>
      <c r="G54" s="64"/>
      <c r="H54" s="6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/>
      <c r="B55" s="4"/>
      <c r="C55" s="4"/>
      <c r="D55" s="4"/>
      <c r="E55" s="64"/>
      <c r="F55" s="64"/>
      <c r="G55" s="64"/>
      <c r="H55" s="6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98</v>
      </c>
      <c r="B56" s="5"/>
      <c r="C56" s="5"/>
      <c r="D56" s="5"/>
      <c r="E56" s="61"/>
      <c r="F56" s="61"/>
      <c r="G56" s="61"/>
      <c r="H56" s="6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89"/>
      <c r="B57" s="84"/>
      <c r="C57" s="84"/>
      <c r="D57" s="84"/>
      <c r="E57" s="84"/>
      <c r="F57" s="84"/>
      <c r="G57" s="84"/>
      <c r="H57" s="8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84"/>
      <c r="B58" s="84"/>
      <c r="C58" s="84"/>
      <c r="D58" s="84"/>
      <c r="E58" s="84"/>
      <c r="F58" s="84"/>
      <c r="G58" s="84"/>
      <c r="H58" s="8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5"/>
      <c r="C59" s="5"/>
      <c r="D59" s="5"/>
      <c r="E59" s="61"/>
      <c r="F59" s="61"/>
      <c r="G59" s="61"/>
      <c r="H59" s="6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5"/>
      <c r="C60" s="5"/>
      <c r="D60" s="5"/>
      <c r="E60" s="61"/>
      <c r="F60" s="61"/>
      <c r="G60" s="61"/>
      <c r="H60" s="6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B61" s="5"/>
      <c r="C61" s="5"/>
      <c r="D61" s="5"/>
      <c r="E61" s="61"/>
      <c r="F61" s="61"/>
      <c r="G61" s="61"/>
      <c r="H61" s="6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B62" s="5"/>
      <c r="C62" s="5"/>
      <c r="D62" s="5"/>
      <c r="E62" s="61"/>
      <c r="F62" s="61"/>
      <c r="G62" s="61"/>
      <c r="H62" s="6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1"/>
      <c r="F63" s="61"/>
      <c r="G63" s="61"/>
      <c r="H63" s="6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1"/>
      <c r="F64" s="61"/>
      <c r="G64" s="61"/>
      <c r="H64" s="6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1"/>
      <c r="F65" s="61"/>
      <c r="G65" s="61"/>
      <c r="H65" s="6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"/>
      <c r="E66" s="61"/>
      <c r="F66" s="61"/>
      <c r="G66" s="61"/>
      <c r="H66" s="6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"/>
      <c r="E67" s="61"/>
      <c r="F67" s="61"/>
      <c r="G67" s="61"/>
      <c r="H67" s="6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1"/>
      <c r="F68" s="61"/>
      <c r="G68" s="61"/>
      <c r="H68" s="6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1"/>
      <c r="F69" s="61"/>
      <c r="G69" s="61"/>
      <c r="H69" s="6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1"/>
      <c r="F70" s="61"/>
      <c r="G70" s="61"/>
      <c r="H70" s="6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1"/>
      <c r="F71" s="61"/>
      <c r="G71" s="61"/>
      <c r="H71" s="6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1"/>
      <c r="F72" s="61"/>
      <c r="G72" s="61"/>
      <c r="H72" s="6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1"/>
      <c r="F73" s="61"/>
      <c r="G73" s="61"/>
      <c r="H73" s="6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1"/>
      <c r="F74" s="61"/>
      <c r="G74" s="61"/>
      <c r="H74" s="6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1"/>
      <c r="F75" s="61"/>
      <c r="G75" s="61"/>
      <c r="H75" s="6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1"/>
      <c r="F76" s="61"/>
      <c r="G76" s="61"/>
      <c r="H76" s="6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1"/>
      <c r="F77" s="61"/>
      <c r="G77" s="61"/>
      <c r="H77" s="6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1"/>
      <c r="F78" s="61"/>
      <c r="G78" s="61"/>
      <c r="H78" s="6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1"/>
      <c r="F79" s="61"/>
      <c r="G79" s="61"/>
      <c r="H79" s="6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1"/>
      <c r="F80" s="61"/>
      <c r="G80" s="61"/>
      <c r="H80" s="6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1"/>
      <c r="F81" s="61"/>
      <c r="G81" s="61"/>
      <c r="H81" s="6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1"/>
      <c r="F82" s="61"/>
      <c r="G82" s="61"/>
      <c r="H82" s="6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1"/>
      <c r="F83" s="61"/>
      <c r="G83" s="61"/>
      <c r="H83" s="6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1"/>
      <c r="F84" s="61"/>
      <c r="G84" s="61"/>
      <c r="H84" s="6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1"/>
      <c r="F85" s="61"/>
      <c r="G85" s="61"/>
      <c r="H85" s="6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1"/>
      <c r="F86" s="61"/>
      <c r="G86" s="61"/>
      <c r="H86" s="6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1"/>
      <c r="F87" s="61"/>
      <c r="G87" s="61"/>
      <c r="H87" s="6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1"/>
      <c r="F88" s="61"/>
      <c r="G88" s="61"/>
      <c r="H88" s="6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1"/>
      <c r="F89" s="61"/>
      <c r="G89" s="61"/>
      <c r="H89" s="6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1"/>
      <c r="F90" s="61"/>
      <c r="G90" s="61"/>
      <c r="H90" s="6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1"/>
      <c r="F91" s="61"/>
      <c r="G91" s="61"/>
      <c r="H91" s="6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1"/>
      <c r="F92" s="61"/>
      <c r="G92" s="61"/>
      <c r="H92" s="6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1"/>
      <c r="F93" s="61"/>
      <c r="G93" s="61"/>
      <c r="H93" s="6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1"/>
      <c r="F94" s="61"/>
      <c r="G94" s="61"/>
      <c r="H94" s="6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1"/>
      <c r="F95" s="61"/>
      <c r="G95" s="61"/>
      <c r="H95" s="6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1"/>
      <c r="F96" s="61"/>
      <c r="G96" s="61"/>
      <c r="H96" s="6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1"/>
      <c r="F97" s="61"/>
      <c r="G97" s="61"/>
      <c r="H97" s="6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1"/>
      <c r="F98" s="61"/>
      <c r="G98" s="61"/>
      <c r="H98" s="6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1"/>
      <c r="F99" s="61"/>
      <c r="G99" s="61"/>
      <c r="H99" s="6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1"/>
      <c r="F100" s="61"/>
      <c r="G100" s="61"/>
      <c r="H100" s="6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1"/>
      <c r="F101" s="61"/>
      <c r="G101" s="61"/>
      <c r="H101" s="6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1"/>
      <c r="F102" s="61"/>
      <c r="G102" s="61"/>
      <c r="H102" s="6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1"/>
      <c r="F103" s="61"/>
      <c r="G103" s="61"/>
      <c r="H103" s="6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1"/>
      <c r="F104" s="61"/>
      <c r="G104" s="61"/>
      <c r="H104" s="6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1"/>
      <c r="F105" s="61"/>
      <c r="G105" s="61"/>
      <c r="H105" s="6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1"/>
      <c r="F106" s="61"/>
      <c r="G106" s="61"/>
      <c r="H106" s="6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1"/>
      <c r="F107" s="61"/>
      <c r="G107" s="61"/>
      <c r="H107" s="6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1"/>
      <c r="F108" s="61"/>
      <c r="G108" s="61"/>
      <c r="H108" s="6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1"/>
      <c r="F109" s="61"/>
      <c r="G109" s="61"/>
      <c r="H109" s="6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1"/>
      <c r="F110" s="61"/>
      <c r="G110" s="61"/>
      <c r="H110" s="6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1"/>
      <c r="F111" s="61"/>
      <c r="G111" s="61"/>
      <c r="H111" s="6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1"/>
      <c r="F112" s="61"/>
      <c r="G112" s="61"/>
      <c r="H112" s="6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1"/>
      <c r="F113" s="61"/>
      <c r="G113" s="61"/>
      <c r="H113" s="6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1"/>
      <c r="F114" s="61"/>
      <c r="G114" s="61"/>
      <c r="H114" s="6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1"/>
      <c r="F115" s="61"/>
      <c r="G115" s="61"/>
      <c r="H115" s="6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1"/>
      <c r="F116" s="61"/>
      <c r="G116" s="61"/>
      <c r="H116" s="6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1"/>
      <c r="F117" s="61"/>
      <c r="G117" s="61"/>
      <c r="H117" s="6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1"/>
      <c r="F118" s="61"/>
      <c r="G118" s="61"/>
      <c r="H118" s="6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1"/>
      <c r="F119" s="61"/>
      <c r="G119" s="61"/>
      <c r="H119" s="6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1"/>
      <c r="F120" s="61"/>
      <c r="G120" s="61"/>
      <c r="H120" s="6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1"/>
      <c r="F121" s="61"/>
      <c r="G121" s="61"/>
      <c r="H121" s="6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1"/>
      <c r="F122" s="61"/>
      <c r="G122" s="61"/>
      <c r="H122" s="6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1"/>
      <c r="F123" s="61"/>
      <c r="G123" s="61"/>
      <c r="H123" s="6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1"/>
      <c r="F124" s="61"/>
      <c r="G124" s="61"/>
      <c r="H124" s="6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1"/>
      <c r="F125" s="61"/>
      <c r="G125" s="61"/>
      <c r="H125" s="6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1"/>
      <c r="F126" s="61"/>
      <c r="G126" s="61"/>
      <c r="H126" s="6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1"/>
      <c r="F127" s="61"/>
      <c r="G127" s="61"/>
      <c r="H127" s="6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1"/>
      <c r="F128" s="61"/>
      <c r="G128" s="61"/>
      <c r="H128" s="6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1"/>
      <c r="F129" s="61"/>
      <c r="G129" s="61"/>
      <c r="H129" s="6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1"/>
      <c r="F130" s="61"/>
      <c r="G130" s="61"/>
      <c r="H130" s="6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1"/>
      <c r="F131" s="61"/>
      <c r="G131" s="61"/>
      <c r="H131" s="6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1"/>
      <c r="F132" s="61"/>
      <c r="G132" s="61"/>
      <c r="H132" s="6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1"/>
      <c r="F133" s="61"/>
      <c r="G133" s="61"/>
      <c r="H133" s="6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1"/>
      <c r="F134" s="61"/>
      <c r="G134" s="61"/>
      <c r="H134" s="6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1"/>
      <c r="F135" s="61"/>
      <c r="G135" s="61"/>
      <c r="H135" s="6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1"/>
      <c r="F136" s="61"/>
      <c r="G136" s="61"/>
      <c r="H136" s="6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1"/>
      <c r="F137" s="61"/>
      <c r="G137" s="61"/>
      <c r="H137" s="6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1"/>
      <c r="F138" s="61"/>
      <c r="G138" s="61"/>
      <c r="H138" s="6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1"/>
      <c r="F139" s="61"/>
      <c r="G139" s="61"/>
      <c r="H139" s="6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1"/>
      <c r="F140" s="61"/>
      <c r="G140" s="61"/>
      <c r="H140" s="6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1"/>
      <c r="F141" s="61"/>
      <c r="G141" s="61"/>
      <c r="H141" s="6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1"/>
      <c r="F142" s="61"/>
      <c r="G142" s="61"/>
      <c r="H142" s="6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1"/>
      <c r="F143" s="61"/>
      <c r="G143" s="61"/>
      <c r="H143" s="6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1"/>
      <c r="F144" s="61"/>
      <c r="G144" s="61"/>
      <c r="H144" s="6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1"/>
      <c r="F145" s="61"/>
      <c r="G145" s="61"/>
      <c r="H145" s="6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1"/>
      <c r="F146" s="61"/>
      <c r="G146" s="61"/>
      <c r="H146" s="6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1"/>
      <c r="F147" s="61"/>
      <c r="G147" s="61"/>
      <c r="H147" s="6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1"/>
      <c r="F148" s="61"/>
      <c r="G148" s="61"/>
      <c r="H148" s="6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1"/>
      <c r="F149" s="61"/>
      <c r="G149" s="61"/>
      <c r="H149" s="6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1"/>
      <c r="F150" s="61"/>
      <c r="G150" s="61"/>
      <c r="H150" s="6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1"/>
      <c r="F151" s="61"/>
      <c r="G151" s="61"/>
      <c r="H151" s="6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1"/>
      <c r="F152" s="61"/>
      <c r="G152" s="61"/>
      <c r="H152" s="6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1"/>
      <c r="F153" s="61"/>
      <c r="G153" s="61"/>
      <c r="H153" s="6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1"/>
      <c r="F154" s="61"/>
      <c r="G154" s="61"/>
      <c r="H154" s="6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1"/>
      <c r="F155" s="61"/>
      <c r="G155" s="61"/>
      <c r="H155" s="6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1"/>
      <c r="F156" s="61"/>
      <c r="G156" s="61"/>
      <c r="H156" s="6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1"/>
      <c r="F157" s="61"/>
      <c r="G157" s="61"/>
      <c r="H157" s="6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1"/>
      <c r="F158" s="61"/>
      <c r="G158" s="61"/>
      <c r="H158" s="6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1"/>
      <c r="F159" s="61"/>
      <c r="G159" s="61"/>
      <c r="H159" s="6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1"/>
      <c r="F160" s="61"/>
      <c r="G160" s="61"/>
      <c r="H160" s="6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1"/>
      <c r="F161" s="61"/>
      <c r="G161" s="61"/>
      <c r="H161" s="6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1"/>
      <c r="F162" s="61"/>
      <c r="G162" s="61"/>
      <c r="H162" s="6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1"/>
      <c r="F163" s="61"/>
      <c r="G163" s="61"/>
      <c r="H163" s="6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1"/>
      <c r="F164" s="61"/>
      <c r="G164" s="61"/>
      <c r="H164" s="6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1"/>
      <c r="F165" s="61"/>
      <c r="G165" s="61"/>
      <c r="H165" s="6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1"/>
      <c r="F166" s="61"/>
      <c r="G166" s="61"/>
      <c r="H166" s="6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1"/>
      <c r="F167" s="61"/>
      <c r="G167" s="61"/>
      <c r="H167" s="6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1"/>
      <c r="F168" s="61"/>
      <c r="G168" s="61"/>
      <c r="H168" s="6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1"/>
      <c r="F169" s="61"/>
      <c r="G169" s="61"/>
      <c r="H169" s="6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1"/>
      <c r="F170" s="61"/>
      <c r="G170" s="61"/>
      <c r="H170" s="6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1"/>
      <c r="F171" s="61"/>
      <c r="G171" s="61"/>
      <c r="H171" s="6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1"/>
      <c r="F172" s="61"/>
      <c r="G172" s="61"/>
      <c r="H172" s="6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1"/>
      <c r="F173" s="61"/>
      <c r="G173" s="61"/>
      <c r="H173" s="6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1"/>
      <c r="F174" s="61"/>
      <c r="G174" s="61"/>
      <c r="H174" s="6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1"/>
      <c r="F175" s="61"/>
      <c r="G175" s="61"/>
      <c r="H175" s="6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1"/>
      <c r="F176" s="61"/>
      <c r="G176" s="61"/>
      <c r="H176" s="6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1"/>
      <c r="F177" s="61"/>
      <c r="G177" s="61"/>
      <c r="H177" s="6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1"/>
      <c r="F178" s="61"/>
      <c r="G178" s="61"/>
      <c r="H178" s="6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1"/>
      <c r="F179" s="61"/>
      <c r="G179" s="61"/>
      <c r="H179" s="6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1"/>
      <c r="F180" s="61"/>
      <c r="G180" s="61"/>
      <c r="H180" s="6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1"/>
      <c r="F181" s="61"/>
      <c r="G181" s="61"/>
      <c r="H181" s="6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1"/>
      <c r="F182" s="61"/>
      <c r="G182" s="61"/>
      <c r="H182" s="6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1"/>
      <c r="F183" s="61"/>
      <c r="G183" s="61"/>
      <c r="H183" s="6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1"/>
      <c r="F184" s="61"/>
      <c r="G184" s="61"/>
      <c r="H184" s="6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1"/>
      <c r="F185" s="61"/>
      <c r="G185" s="61"/>
      <c r="H185" s="6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1"/>
      <c r="F186" s="61"/>
      <c r="G186" s="61"/>
      <c r="H186" s="6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1"/>
      <c r="F187" s="61"/>
      <c r="G187" s="61"/>
      <c r="H187" s="6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1"/>
      <c r="F188" s="61"/>
      <c r="G188" s="61"/>
      <c r="H188" s="6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1"/>
      <c r="F189" s="61"/>
      <c r="G189" s="61"/>
      <c r="H189" s="6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1"/>
      <c r="F190" s="61"/>
      <c r="G190" s="61"/>
      <c r="H190" s="6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1"/>
      <c r="F191" s="61"/>
      <c r="G191" s="61"/>
      <c r="H191" s="6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1"/>
      <c r="F192" s="61"/>
      <c r="G192" s="61"/>
      <c r="H192" s="6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1"/>
      <c r="F193" s="61"/>
      <c r="G193" s="61"/>
      <c r="H193" s="6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1"/>
      <c r="F194" s="61"/>
      <c r="G194" s="61"/>
      <c r="H194" s="6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1"/>
      <c r="F195" s="61"/>
      <c r="G195" s="61"/>
      <c r="H195" s="6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1"/>
      <c r="F196" s="61"/>
      <c r="G196" s="61"/>
      <c r="H196" s="6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1"/>
      <c r="F197" s="61"/>
      <c r="G197" s="61"/>
      <c r="H197" s="6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1"/>
      <c r="F198" s="61"/>
      <c r="G198" s="61"/>
      <c r="H198" s="6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1"/>
      <c r="F199" s="61"/>
      <c r="G199" s="61"/>
      <c r="H199" s="6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1"/>
      <c r="F200" s="61"/>
      <c r="G200" s="61"/>
      <c r="H200" s="6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1"/>
      <c r="F201" s="61"/>
      <c r="G201" s="61"/>
      <c r="H201" s="6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1"/>
      <c r="F202" s="61"/>
      <c r="G202" s="61"/>
      <c r="H202" s="6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1"/>
      <c r="F203" s="61"/>
      <c r="G203" s="61"/>
      <c r="H203" s="6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1"/>
      <c r="F204" s="61"/>
      <c r="G204" s="61"/>
      <c r="H204" s="6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1"/>
      <c r="F205" s="61"/>
      <c r="G205" s="61"/>
      <c r="H205" s="6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1"/>
      <c r="F206" s="61"/>
      <c r="G206" s="61"/>
      <c r="H206" s="6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1"/>
      <c r="F207" s="61"/>
      <c r="G207" s="61"/>
      <c r="H207" s="6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1"/>
      <c r="F208" s="61"/>
      <c r="G208" s="61"/>
      <c r="H208" s="6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1"/>
      <c r="F209" s="61"/>
      <c r="G209" s="61"/>
      <c r="H209" s="6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1"/>
      <c r="F210" s="61"/>
      <c r="G210" s="61"/>
      <c r="H210" s="6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1"/>
      <c r="F211" s="61"/>
      <c r="G211" s="61"/>
      <c r="H211" s="6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1"/>
      <c r="F212" s="61"/>
      <c r="G212" s="61"/>
      <c r="H212" s="6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1"/>
      <c r="F213" s="61"/>
      <c r="G213" s="61"/>
      <c r="H213" s="6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1"/>
      <c r="F214" s="61"/>
      <c r="G214" s="61"/>
      <c r="H214" s="6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1"/>
      <c r="F215" s="61"/>
      <c r="G215" s="61"/>
      <c r="H215" s="6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1"/>
      <c r="F216" s="61"/>
      <c r="G216" s="61"/>
      <c r="H216" s="6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1"/>
      <c r="F217" s="61"/>
      <c r="G217" s="61"/>
      <c r="H217" s="6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1"/>
      <c r="F218" s="61"/>
      <c r="G218" s="61"/>
      <c r="H218" s="6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1"/>
      <c r="F219" s="61"/>
      <c r="G219" s="61"/>
      <c r="H219" s="6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1"/>
      <c r="F220" s="61"/>
      <c r="G220" s="61"/>
      <c r="H220" s="6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1"/>
      <c r="F221" s="61"/>
      <c r="G221" s="61"/>
      <c r="H221" s="6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1"/>
      <c r="F222" s="61"/>
      <c r="G222" s="61"/>
      <c r="H222" s="6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1"/>
      <c r="F223" s="61"/>
      <c r="G223" s="61"/>
      <c r="H223" s="6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1"/>
      <c r="F224" s="61"/>
      <c r="G224" s="61"/>
      <c r="H224" s="6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1"/>
      <c r="F225" s="61"/>
      <c r="G225" s="61"/>
      <c r="H225" s="6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1"/>
      <c r="F226" s="61"/>
      <c r="G226" s="61"/>
      <c r="H226" s="6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1"/>
      <c r="F227" s="61"/>
      <c r="G227" s="61"/>
      <c r="H227" s="6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1"/>
      <c r="F228" s="61"/>
      <c r="G228" s="61"/>
      <c r="H228" s="6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1"/>
      <c r="F229" s="61"/>
      <c r="G229" s="61"/>
      <c r="H229" s="6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1"/>
      <c r="F230" s="61"/>
      <c r="G230" s="61"/>
      <c r="H230" s="6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1"/>
      <c r="F231" s="61"/>
      <c r="G231" s="61"/>
      <c r="H231" s="6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1"/>
      <c r="F232" s="61"/>
      <c r="G232" s="61"/>
      <c r="H232" s="6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1"/>
      <c r="F233" s="61"/>
      <c r="G233" s="61"/>
      <c r="H233" s="6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1"/>
      <c r="F234" s="61"/>
      <c r="G234" s="61"/>
      <c r="H234" s="6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1"/>
      <c r="F235" s="61"/>
      <c r="G235" s="61"/>
      <c r="H235" s="6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1"/>
      <c r="F236" s="61"/>
      <c r="G236" s="61"/>
      <c r="H236" s="6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1"/>
      <c r="F237" s="61"/>
      <c r="G237" s="61"/>
      <c r="H237" s="6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1"/>
      <c r="F238" s="61"/>
      <c r="G238" s="61"/>
      <c r="H238" s="6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1"/>
      <c r="F239" s="61"/>
      <c r="G239" s="61"/>
      <c r="H239" s="6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1"/>
      <c r="F240" s="61"/>
      <c r="G240" s="61"/>
      <c r="H240" s="6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1"/>
      <c r="F241" s="61"/>
      <c r="G241" s="61"/>
      <c r="H241" s="6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1"/>
      <c r="F242" s="61"/>
      <c r="G242" s="61"/>
      <c r="H242" s="6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1"/>
      <c r="F243" s="61"/>
      <c r="G243" s="61"/>
      <c r="H243" s="6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1"/>
      <c r="F244" s="61"/>
      <c r="G244" s="61"/>
      <c r="H244" s="6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1"/>
      <c r="F245" s="61"/>
      <c r="G245" s="61"/>
      <c r="H245" s="6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1"/>
      <c r="F246" s="61"/>
      <c r="G246" s="61"/>
      <c r="H246" s="6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1"/>
      <c r="F247" s="61"/>
      <c r="G247" s="61"/>
      <c r="H247" s="6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1"/>
      <c r="F248" s="61"/>
      <c r="G248" s="61"/>
      <c r="H248" s="6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1"/>
      <c r="F249" s="61"/>
      <c r="G249" s="61"/>
      <c r="H249" s="6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1"/>
      <c r="F250" s="61"/>
      <c r="G250" s="61"/>
      <c r="H250" s="6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1"/>
      <c r="F251" s="61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1"/>
      <c r="F252" s="61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1"/>
      <c r="F253" s="61"/>
      <c r="G253" s="61"/>
      <c r="H253" s="6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1"/>
      <c r="F254" s="61"/>
      <c r="G254" s="61"/>
      <c r="H254" s="6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1"/>
      <c r="F255" s="61"/>
      <c r="G255" s="61"/>
      <c r="H255" s="6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1"/>
      <c r="F256" s="61"/>
      <c r="G256" s="61"/>
      <c r="H256" s="6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7:H58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2026-FULL</vt:lpstr>
      <vt:lpstr>2027-FULL</vt:lpstr>
      <vt:lpstr>2028-FULL</vt:lpstr>
      <vt:lpstr>2029-FULL</vt:lpstr>
      <vt:lpstr>2030-FULL</vt:lpstr>
      <vt:lpstr>2026 PDF</vt:lpstr>
      <vt:lpstr>2027 PDF</vt:lpstr>
      <vt:lpstr>2028 PDF</vt:lpstr>
      <vt:lpstr>2030 PDF</vt:lpstr>
      <vt:lpstr>2029 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2025-04-08T13:32:28Z</dcterms:modified>
</cp:coreProperties>
</file>