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haynet\Downloads\"/>
    </mc:Choice>
  </mc:AlternateContent>
  <xr:revisionPtr revIDLastSave="0" documentId="13_ncr:1_{3FC992D1-6D7D-402C-BCAA-B4A36523AF7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externalReferences>
    <externalReference r:id="rId4"/>
    <externalReference r:id="rId5"/>
  </externalReferences>
  <definedNames>
    <definedName name="_xlnm.Print_Area" localSheetId="0">Sheet1!$A$7:$V$41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3" i="1" l="1"/>
  <c r="F23" i="1" l="1"/>
  <c r="K8" i="1" l="1"/>
  <c r="S41" i="1" l="1"/>
  <c r="R41" i="1"/>
  <c r="J41" i="1"/>
  <c r="I41" i="1"/>
  <c r="H41" i="1"/>
  <c r="G41" i="1"/>
  <c r="E41" i="1"/>
  <c r="P40" i="1"/>
  <c r="L40" i="1"/>
  <c r="M40" i="1" s="1"/>
  <c r="O40" i="1" s="1"/>
  <c r="K40" i="1"/>
  <c r="V40" i="1" s="1"/>
  <c r="A40" i="1"/>
  <c r="P39" i="1"/>
  <c r="L39" i="1"/>
  <c r="M39" i="1" s="1"/>
  <c r="O39" i="1" s="1"/>
  <c r="K39" i="1"/>
  <c r="V39" i="1" s="1"/>
  <c r="A39" i="1"/>
  <c r="P38" i="1"/>
  <c r="L38" i="1"/>
  <c r="M38" i="1" s="1"/>
  <c r="O38" i="1" s="1"/>
  <c r="K38" i="1"/>
  <c r="V38" i="1" s="1"/>
  <c r="A38" i="1"/>
  <c r="P37" i="1"/>
  <c r="L37" i="1"/>
  <c r="M37" i="1" s="1"/>
  <c r="O37" i="1" s="1"/>
  <c r="K37" i="1"/>
  <c r="V37" i="1" s="1"/>
  <c r="A37" i="1"/>
  <c r="P36" i="1"/>
  <c r="L36" i="1"/>
  <c r="M36" i="1" s="1"/>
  <c r="O36" i="1" s="1"/>
  <c r="K36" i="1"/>
  <c r="V36" i="1" s="1"/>
  <c r="A36" i="1"/>
  <c r="P35" i="1"/>
  <c r="L35" i="1"/>
  <c r="M35" i="1" s="1"/>
  <c r="O35" i="1" s="1"/>
  <c r="K35" i="1"/>
  <c r="V35" i="1" s="1"/>
  <c r="A35" i="1"/>
  <c r="P34" i="1"/>
  <c r="L34" i="1"/>
  <c r="M34" i="1" s="1"/>
  <c r="O34" i="1" s="1"/>
  <c r="K34" i="1"/>
  <c r="V34" i="1" s="1"/>
  <c r="A34" i="1"/>
  <c r="P33" i="1"/>
  <c r="L33" i="1"/>
  <c r="M33" i="1" s="1"/>
  <c r="O33" i="1" s="1"/>
  <c r="K33" i="1"/>
  <c r="V33" i="1" s="1"/>
  <c r="A33" i="1"/>
  <c r="P32" i="1"/>
  <c r="L32" i="1"/>
  <c r="M32" i="1" s="1"/>
  <c r="O32" i="1" s="1"/>
  <c r="K32" i="1"/>
  <c r="K31" i="1"/>
  <c r="L30" i="1"/>
  <c r="P30" i="1"/>
  <c r="K30" i="1"/>
  <c r="P29" i="1"/>
  <c r="L29" i="1"/>
  <c r="M29" i="1" s="1"/>
  <c r="O29" i="1" s="1"/>
  <c r="K29" i="1"/>
  <c r="P28" i="1"/>
  <c r="L28" i="1"/>
  <c r="M28" i="1" s="1"/>
  <c r="O28" i="1" s="1"/>
  <c r="K28" i="1"/>
  <c r="P27" i="1"/>
  <c r="L27" i="1"/>
  <c r="M27" i="1" s="1"/>
  <c r="O27" i="1" s="1"/>
  <c r="K27" i="1"/>
  <c r="P26" i="1"/>
  <c r="L26" i="1"/>
  <c r="M26" i="1" s="1"/>
  <c r="O26" i="1" s="1"/>
  <c r="K26" i="1"/>
  <c r="L25" i="1"/>
  <c r="M25" i="1" s="1"/>
  <c r="O25" i="1" s="1"/>
  <c r="P25" i="1"/>
  <c r="K25" i="1"/>
  <c r="P24" i="1"/>
  <c r="L24" i="1"/>
  <c r="M24" i="1" s="1"/>
  <c r="O24" i="1" s="1"/>
  <c r="K24" i="1"/>
  <c r="K23" i="1"/>
  <c r="P22" i="1"/>
  <c r="L22" i="1"/>
  <c r="M22" i="1" s="1"/>
  <c r="O22" i="1" s="1"/>
  <c r="K22" i="1"/>
  <c r="P21" i="1"/>
  <c r="L21" i="1"/>
  <c r="M21" i="1" s="1"/>
  <c r="O21" i="1" s="1"/>
  <c r="K21" i="1"/>
  <c r="V21" i="1" s="1"/>
  <c r="P20" i="1"/>
  <c r="L20" i="1"/>
  <c r="M20" i="1" s="1"/>
  <c r="O20" i="1" s="1"/>
  <c r="K20" i="1"/>
  <c r="V20" i="1" s="1"/>
  <c r="P19" i="1"/>
  <c r="L19" i="1"/>
  <c r="M19" i="1" s="1"/>
  <c r="O19" i="1" s="1"/>
  <c r="K19" i="1"/>
  <c r="V19" i="1" s="1"/>
  <c r="P18" i="1"/>
  <c r="L18" i="1"/>
  <c r="M18" i="1" s="1"/>
  <c r="O18" i="1" s="1"/>
  <c r="K18" i="1"/>
  <c r="V18" i="1" s="1"/>
  <c r="P17" i="1"/>
  <c r="L17" i="1"/>
  <c r="M17" i="1" s="1"/>
  <c r="O17" i="1" s="1"/>
  <c r="K17" i="1"/>
  <c r="V17" i="1" s="1"/>
  <c r="K16" i="1"/>
  <c r="P15" i="1"/>
  <c r="L15" i="1"/>
  <c r="M15" i="1" s="1"/>
  <c r="O15" i="1" s="1"/>
  <c r="K15" i="1"/>
  <c r="P14" i="1"/>
  <c r="K14" i="1"/>
  <c r="K13" i="1"/>
  <c r="P12" i="1"/>
  <c r="L12" i="1"/>
  <c r="M12" i="1" s="1"/>
  <c r="O12" i="1" s="1"/>
  <c r="K12" i="1"/>
  <c r="P11" i="1"/>
  <c r="L11" i="1"/>
  <c r="M11" i="1" s="1"/>
  <c r="O11" i="1" s="1"/>
  <c r="K11" i="1"/>
  <c r="P10" i="1"/>
  <c r="L10" i="1"/>
  <c r="M10" i="1" s="1"/>
  <c r="O10" i="1" s="1"/>
  <c r="K10" i="1"/>
  <c r="K9" i="1"/>
  <c r="P9" i="1"/>
  <c r="P8" i="1"/>
  <c r="L8" i="1"/>
  <c r="M8" i="1" s="1"/>
  <c r="O8" i="1" s="1"/>
  <c r="T29" i="1" l="1"/>
  <c r="V29" i="1" s="1"/>
  <c r="T12" i="1"/>
  <c r="V12" i="1" s="1"/>
  <c r="M30" i="1"/>
  <c r="O30" i="1" s="1"/>
  <c r="T30" i="1" s="1"/>
  <c r="V30" i="1" s="1"/>
  <c r="T22" i="1"/>
  <c r="V22" i="1" s="1"/>
  <c r="T32" i="1"/>
  <c r="V32" i="1" s="1"/>
  <c r="T26" i="1"/>
  <c r="V26" i="1" s="1"/>
  <c r="T11" i="1"/>
  <c r="V11" i="1" s="1"/>
  <c r="T15" i="1"/>
  <c r="V15" i="1" s="1"/>
  <c r="T10" i="1"/>
  <c r="V10" i="1" s="1"/>
  <c r="L13" i="1"/>
  <c r="M13" i="1" s="1"/>
  <c r="O13" i="1" s="1"/>
  <c r="P13" i="1"/>
  <c r="D41" i="1"/>
  <c r="L23" i="1"/>
  <c r="M23" i="1" s="1"/>
  <c r="O23" i="1" s="1"/>
  <c r="P23" i="1"/>
  <c r="L9" i="1"/>
  <c r="L16" i="1"/>
  <c r="M16" i="1" s="1"/>
  <c r="O16" i="1" s="1"/>
  <c r="P16" i="1"/>
  <c r="T25" i="1"/>
  <c r="V25" i="1" s="1"/>
  <c r="T28" i="1"/>
  <c r="V28" i="1" s="1"/>
  <c r="L31" i="1"/>
  <c r="M31" i="1" s="1"/>
  <c r="O31" i="1" s="1"/>
  <c r="P31" i="1"/>
  <c r="L14" i="1"/>
  <c r="M14" i="1" s="1"/>
  <c r="O14" i="1" s="1"/>
  <c r="T14" i="1" s="1"/>
  <c r="V14" i="1" s="1"/>
  <c r="T24" i="1"/>
  <c r="V24" i="1" s="1"/>
  <c r="T27" i="1"/>
  <c r="V27" i="1" s="1"/>
  <c r="F41" i="1"/>
  <c r="P41" i="1" l="1"/>
  <c r="T31" i="1"/>
  <c r="V31" i="1" s="1"/>
  <c r="T16" i="1"/>
  <c r="V16" i="1" s="1"/>
  <c r="T23" i="1"/>
  <c r="V23" i="1" s="1"/>
  <c r="T13" i="1"/>
  <c r="V13" i="1" s="1"/>
  <c r="L41" i="1"/>
  <c r="T8" i="1"/>
  <c r="K41" i="1"/>
  <c r="M9" i="1"/>
  <c r="O9" i="1" l="1"/>
  <c r="M41" i="1"/>
  <c r="V8" i="1"/>
  <c r="O41" i="1" l="1"/>
  <c r="T9" i="1"/>
  <c r="V9" i="1" l="1"/>
  <c r="V41" i="1" s="1"/>
  <c r="T41" i="1"/>
</calcChain>
</file>

<file path=xl/sharedStrings.xml><?xml version="1.0" encoding="utf-8"?>
<sst xmlns="http://schemas.openxmlformats.org/spreadsheetml/2006/main" count="100" uniqueCount="63">
  <si>
    <t>(1)
Class</t>
  </si>
  <si>
    <t>Class Description</t>
  </si>
  <si>
    <t>Working Paper Reference</t>
  </si>
  <si>
    <t>(2)
Undepreciated capital
cost (UCC) at the
beginning of the test year</t>
  </si>
  <si>
    <t>(3)
Cost of acquisitions during
the year (new property must
be available for use, except CWIP)</t>
  </si>
  <si>
    <t>(4)
Cost of acquisitions from column 3 that are accelerated investment incentive property (AIIP)</t>
  </si>
  <si>
    <t>(5)
Adjustments and transfers (enter amounts that will reduce the UCC as negatives)</t>
  </si>
  <si>
    <t>(6)
Amount from column 5 that is assistance received or receivable during the year for a property, subsequent to its disposition</t>
  </si>
  <si>
    <t>(7)
Amount from column 5 that is repaid during the year for a property, subsequent to its disposition</t>
  </si>
  <si>
    <t>(8)
Proceeds of dispositions</t>
  </si>
  <si>
    <t>(9)
UCC (column 2 plus column 3 plus or minus column 5 minus column 8)</t>
  </si>
  <si>
    <t>(10)
Proceeds of disposition available to reduce the UCC of AIIP (column 8 plus column 6 minus column 3 plus column 4 minus column 7) (if negative, enter "0")</t>
  </si>
  <si>
    <t>(11)
Net capital cost additions of AIIP acquired during the year (column 4 minus column 10) (if negative, enter "0")</t>
  </si>
  <si>
    <t>(12)
UCC adjustment for AIIP acquired during the year (column 11 multiplied by the relevant factor)</t>
  </si>
  <si>
    <t>(13)
UCC adjustment for non-AIIP acquired during the year (0.5 multiplied by the result of column 3 minus column 4 minus column 6 plus column 7 minus column 8) (if negative, enter "0")</t>
  </si>
  <si>
    <t>(14)
CCA Rate %</t>
  </si>
  <si>
    <t>(15)
Recapture of CCA</t>
  </si>
  <si>
    <t>(16)
Terminal Loss</t>
  </si>
  <si>
    <t>(17)
CCA (for declining balance method, the result of column 9 plus column 12 minus column 13, multiplied by column 14)</t>
  </si>
  <si>
    <t>(18)
UCC at the end of the test year (column 9 minus column 17)</t>
  </si>
  <si>
    <t>B8</t>
  </si>
  <si>
    <t>NA</t>
  </si>
  <si>
    <t>Eligible Capital Property (acq'd pre Jan 1, 2017)</t>
  </si>
  <si>
    <t>Eligible Capital Property (acq'd post Jan 1, 2017)</t>
  </si>
  <si>
    <t>TOTALS</t>
  </si>
  <si>
    <t>T1</t>
  </si>
  <si>
    <t>1b</t>
  </si>
  <si>
    <t>13 1</t>
  </si>
  <si>
    <t>13 2</t>
  </si>
  <si>
    <t>13 3</t>
  </si>
  <si>
    <t>13 4</t>
  </si>
  <si>
    <t>Buildings, Distribution System (acq'd post 1987)</t>
  </si>
  <si>
    <t>Non-Residential Buildings [Reg. 1100(1)(a.1) election]</t>
  </si>
  <si>
    <t>Distribution System (acq'd pre 1988)</t>
  </si>
  <si>
    <t>Buildings (acq'd pre 1988)</t>
  </si>
  <si>
    <t>Certain Buildings; Fences</t>
  </si>
  <si>
    <t>General Office Equipment, Furniture, Fixtures</t>
  </si>
  <si>
    <t>Motor Vehicles, Fleet</t>
  </si>
  <si>
    <t>Certain Automobiles</t>
  </si>
  <si>
    <t>Computer Application Software (Non-Systems)</t>
  </si>
  <si>
    <t>Lease # 1</t>
  </si>
  <si>
    <t>Lease # 2</t>
  </si>
  <si>
    <t>Lease # 3</t>
  </si>
  <si>
    <t>Lease # 4</t>
  </si>
  <si>
    <t>Limited Period Patents, Franchises, Concessions or Licences</t>
  </si>
  <si>
    <t>Elec. Generation Equip. (Non-Bldng, acq'd post Feb 27/00); Roads, Lots, Storage</t>
  </si>
  <si>
    <t>Fibre Optic Cable</t>
  </si>
  <si>
    <t>Certain Clean Energy/Energy-Efficient Generation Equipment</t>
  </si>
  <si>
    <t>Computers &amp; System Software (acq'd post Mar 22/04 and pre Mar 19/07)</t>
  </si>
  <si>
    <t>Data Network Infrastructure Equipment (acq'd post Mar 22/04)</t>
  </si>
  <si>
    <t>Distribution System (acq'd post Feb 22/05)</t>
  </si>
  <si>
    <t>General Purpose Computer Hardware &amp; Software (acq'd post Mar 18/07)</t>
  </si>
  <si>
    <t>CWIP</t>
  </si>
  <si>
    <t>Relevant factor</t>
  </si>
  <si>
    <t>File Number:</t>
  </si>
  <si>
    <t>EB-2024-0115</t>
  </si>
  <si>
    <t>Exhibit:</t>
  </si>
  <si>
    <t>Tab:</t>
  </si>
  <si>
    <t>Schedule:</t>
  </si>
  <si>
    <t>Attachment:</t>
  </si>
  <si>
    <t>A</t>
  </si>
  <si>
    <t>Date:</t>
  </si>
  <si>
    <t>ORIGINAL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</si>
</sst>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_-&quot;$&quot;* #,##0_-;\-&quot;$&quot;* #,##0_-;_-&quot;$&quot;* &quot;-&quot;??_-;_-@_-"/>
  </numFmts>
  <fonts count="4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b/>
      <sz val="9"/>
      <name val="Arial"/>
      <family val="2"/>
    </font>
    <font>
      <u/>
      <sz val="10"/>
      <color indexed="12"/>
      <name val="Arial"/>
      <family val="2"/>
    </font>
    <font>
      <sz val="9"/>
      <name val="Arial"/>
      <family val="2"/>
    </font>
    <font>
      <b/>
      <sz val="9"/>
      <color indexed="12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indexed="9"/>
      <name val="Arial"/>
      <family val="2"/>
    </font>
    <font>
      <b/>
      <sz val="10"/>
      <color indexed="63"/>
      <name val="Arial"/>
      <family val="2"/>
    </font>
    <font>
      <sz val="10"/>
      <color indexed="9"/>
      <name val="Arial"/>
      <family val="2"/>
    </font>
    <font>
      <sz val="10"/>
      <color indexed="8"/>
      <name val="Arial"/>
      <family val="2"/>
    </font>
    <font>
      <sz val="10"/>
      <color indexed="20"/>
      <name val="Arial"/>
      <family val="2"/>
    </font>
    <font>
      <b/>
      <sz val="10"/>
      <color indexed="52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color indexed="60"/>
      <name val="Arial"/>
      <family val="2"/>
    </font>
    <font>
      <b/>
      <sz val="18"/>
      <color indexed="56"/>
      <name val="Cambria"/>
      <family val="2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10"/>
      <color rgb="FF000000"/>
      <name val="Calibri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color theme="1"/>
      <name val="Calibri"/>
      <family val="2"/>
      <scheme val="minor"/>
    </font>
  </fonts>
  <fills count="5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9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23" fillId="0" borderId="0"/>
    <xf numFmtId="0" fontId="28" fillId="37" borderId="0" applyNumberFormat="0" applyBorder="0" applyAlignment="0" applyProtection="0"/>
    <xf numFmtId="0" fontId="28" fillId="38" borderId="0" applyNumberFormat="0" applyBorder="0" applyAlignment="0" applyProtection="0"/>
    <xf numFmtId="0" fontId="28" fillId="39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0" borderId="0" applyNumberFormat="0" applyBorder="0" applyAlignment="0" applyProtection="0"/>
    <xf numFmtId="0" fontId="28" fillId="43" borderId="0" applyNumberFormat="0" applyBorder="0" applyAlignment="0" applyProtection="0"/>
    <xf numFmtId="0" fontId="28" fillId="46" borderId="0" applyNumberFormat="0" applyBorder="0" applyAlignment="0" applyProtection="0"/>
    <xf numFmtId="0" fontId="27" fillId="47" borderId="0" applyNumberFormat="0" applyBorder="0" applyAlignment="0" applyProtection="0"/>
    <xf numFmtId="0" fontId="27" fillId="44" borderId="0" applyNumberFormat="0" applyBorder="0" applyAlignment="0" applyProtection="0"/>
    <xf numFmtId="0" fontId="27" fillId="45" borderId="0" applyNumberFormat="0" applyBorder="0" applyAlignment="0" applyProtection="0"/>
    <xf numFmtId="0" fontId="27" fillId="48" borderId="0" applyNumberFormat="0" applyBorder="0" applyAlignment="0" applyProtection="0"/>
    <xf numFmtId="0" fontId="27" fillId="49" borderId="0" applyNumberFormat="0" applyBorder="0" applyAlignment="0" applyProtection="0"/>
    <xf numFmtId="0" fontId="27" fillId="50" borderId="0" applyNumberFormat="0" applyBorder="0" applyAlignment="0" applyProtection="0"/>
    <xf numFmtId="0" fontId="27" fillId="51" borderId="0" applyNumberFormat="0" applyBorder="0" applyAlignment="0" applyProtection="0"/>
    <xf numFmtId="0" fontId="27" fillId="52" borderId="0" applyNumberFormat="0" applyBorder="0" applyAlignment="0" applyProtection="0"/>
    <xf numFmtId="0" fontId="27" fillId="53" borderId="0" applyNumberFormat="0" applyBorder="0" applyAlignment="0" applyProtection="0"/>
    <xf numFmtId="0" fontId="27" fillId="48" borderId="0" applyNumberFormat="0" applyBorder="0" applyAlignment="0" applyProtection="0"/>
    <xf numFmtId="0" fontId="27" fillId="49" borderId="0" applyNumberFormat="0" applyBorder="0" applyAlignment="0" applyProtection="0"/>
    <xf numFmtId="0" fontId="27" fillId="54" borderId="0" applyNumberFormat="0" applyBorder="0" applyAlignment="0" applyProtection="0"/>
    <xf numFmtId="0" fontId="29" fillId="38" borderId="0" applyNumberFormat="0" applyBorder="0" applyAlignment="0" applyProtection="0"/>
    <xf numFmtId="0" fontId="30" fillId="55" borderId="14" applyNumberFormat="0" applyAlignment="0" applyProtection="0"/>
    <xf numFmtId="0" fontId="25" fillId="56" borderId="15" applyNumberFormat="0" applyAlignment="0" applyProtection="0"/>
    <xf numFmtId="165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0" fontId="31" fillId="0" borderId="0" applyNumberFormat="0" applyFill="0" applyBorder="0" applyAlignment="0" applyProtection="0"/>
    <xf numFmtId="0" fontId="32" fillId="39" borderId="0" applyNumberFormat="0" applyBorder="0" applyAlignment="0" applyProtection="0"/>
    <xf numFmtId="0" fontId="33" fillId="0" borderId="16" applyNumberFormat="0" applyFill="0" applyAlignment="0" applyProtection="0"/>
    <xf numFmtId="0" fontId="34" fillId="0" borderId="17" applyNumberFormat="0" applyFill="0" applyAlignment="0" applyProtection="0"/>
    <xf numFmtId="0" fontId="35" fillId="0" borderId="18" applyNumberFormat="0" applyFill="0" applyAlignment="0" applyProtection="0"/>
    <xf numFmtId="0" fontId="35" fillId="0" borderId="0" applyNumberFormat="0" applyFill="0" applyBorder="0" applyAlignment="0" applyProtection="0"/>
    <xf numFmtId="0" fontId="36" fillId="42" borderId="14" applyNumberFormat="0" applyAlignment="0" applyProtection="0"/>
    <xf numFmtId="0" fontId="37" fillId="0" borderId="19" applyNumberFormat="0" applyFill="0" applyAlignment="0" applyProtection="0"/>
    <xf numFmtId="0" fontId="38" fillId="57" borderId="0" applyNumberFormat="0" applyBorder="0" applyAlignment="0" applyProtection="0"/>
    <xf numFmtId="0" fontId="24" fillId="58" borderId="20" applyNumberFormat="0" applyFont="0" applyAlignment="0" applyProtection="0"/>
    <xf numFmtId="0" fontId="26" fillId="55" borderId="21" applyNumberFormat="0" applyAlignment="0" applyProtection="0"/>
    <xf numFmtId="9" fontId="24" fillId="0" borderId="0" applyFon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22" applyNumberFormat="0" applyFill="0" applyAlignment="0" applyProtection="0"/>
    <xf numFmtId="0" fontId="41" fillId="0" borderId="0" applyNumberFormat="0" applyFill="0" applyBorder="0" applyAlignment="0" applyProtection="0"/>
    <xf numFmtId="0" fontId="1" fillId="0" borderId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5" borderId="0" applyNumberFormat="0" applyBorder="0" applyAlignment="0" applyProtection="0"/>
    <xf numFmtId="0" fontId="22" fillId="16" borderId="0" applyNumberFormat="0" applyBorder="0" applyAlignment="0" applyProtection="0"/>
    <xf numFmtId="0" fontId="22" fillId="20" borderId="0" applyNumberFormat="0" applyBorder="0" applyAlignment="0" applyProtection="0"/>
    <xf numFmtId="0" fontId="22" fillId="24" borderId="0" applyNumberFormat="0" applyBorder="0" applyAlignment="0" applyProtection="0"/>
    <xf numFmtId="0" fontId="22" fillId="28" borderId="0" applyNumberFormat="0" applyBorder="0" applyAlignment="0" applyProtection="0"/>
    <xf numFmtId="0" fontId="22" fillId="32" borderId="0" applyNumberFormat="0" applyBorder="0" applyAlignment="0" applyProtection="0"/>
    <xf numFmtId="0" fontId="22" fillId="36" borderId="0" applyNumberFormat="0" applyBorder="0" applyAlignment="0" applyProtection="0"/>
    <xf numFmtId="0" fontId="22" fillId="13" borderId="0" applyNumberFormat="0" applyBorder="0" applyAlignment="0" applyProtection="0"/>
    <xf numFmtId="0" fontId="22" fillId="17" borderId="0" applyNumberFormat="0" applyBorder="0" applyAlignment="0" applyProtection="0"/>
    <xf numFmtId="0" fontId="22" fillId="21" borderId="0" applyNumberFormat="0" applyBorder="0" applyAlignment="0" applyProtection="0"/>
    <xf numFmtId="0" fontId="22" fillId="25" borderId="0" applyNumberFormat="0" applyBorder="0" applyAlignment="0" applyProtection="0"/>
    <xf numFmtId="0" fontId="22" fillId="29" borderId="0" applyNumberFormat="0" applyBorder="0" applyAlignment="0" applyProtection="0"/>
    <xf numFmtId="0" fontId="22" fillId="33" borderId="0" applyNumberFormat="0" applyBorder="0" applyAlignment="0" applyProtection="0"/>
    <xf numFmtId="0" fontId="12" fillId="7" borderId="0" applyNumberFormat="0" applyBorder="0" applyAlignment="0" applyProtection="0"/>
    <xf numFmtId="0" fontId="16" fillId="10" borderId="8" applyNumberFormat="0" applyAlignment="0" applyProtection="0"/>
    <xf numFmtId="0" fontId="18" fillId="11" borderId="11" applyNumberFormat="0" applyAlignment="0" applyProtection="0"/>
    <xf numFmtId="43" fontId="1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11" fillId="6" borderId="0" applyNumberFormat="0" applyBorder="0" applyAlignment="0" applyProtection="0"/>
    <xf numFmtId="0" fontId="8" fillId="0" borderId="5" applyNumberFormat="0" applyFill="0" applyAlignment="0" applyProtection="0"/>
    <xf numFmtId="0" fontId="9" fillId="0" borderId="6" applyNumberFormat="0" applyFill="0" applyAlignment="0" applyProtection="0"/>
    <xf numFmtId="0" fontId="10" fillId="0" borderId="7" applyNumberFormat="0" applyFill="0" applyAlignment="0" applyProtection="0"/>
    <xf numFmtId="0" fontId="10" fillId="0" borderId="0" applyNumberFormat="0" applyFill="0" applyBorder="0" applyAlignment="0" applyProtection="0"/>
    <xf numFmtId="0" fontId="14" fillId="9" borderId="8" applyNumberFormat="0" applyAlignment="0" applyProtection="0"/>
    <xf numFmtId="0" fontId="17" fillId="0" borderId="10" applyNumberFormat="0" applyFill="0" applyAlignment="0" applyProtection="0"/>
    <xf numFmtId="0" fontId="13" fillId="8" borderId="0" applyNumberFormat="0" applyBorder="0" applyAlignment="0" applyProtection="0"/>
    <xf numFmtId="0" fontId="1" fillId="12" borderId="12" applyNumberFormat="0" applyFont="0" applyAlignment="0" applyProtection="0"/>
    <xf numFmtId="0" fontId="15" fillId="10" borderId="9" applyNumberFormat="0" applyAlignment="0" applyProtection="0"/>
    <xf numFmtId="9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21" fillId="0" borderId="13" applyNumberFormat="0" applyFill="0" applyAlignment="0" applyProtection="0"/>
    <xf numFmtId="0" fontId="19" fillId="0" borderId="0" applyNumberFormat="0" applyFill="0" applyBorder="0" applyAlignment="0" applyProtection="0"/>
    <xf numFmtId="0" fontId="42" fillId="0" borderId="0"/>
  </cellStyleXfs>
  <cellXfs count="36">
    <xf numFmtId="0" fontId="0" fillId="0" borderId="0" xfId="0"/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</xf>
    <xf numFmtId="0" fontId="3" fillId="3" borderId="1" xfId="0" applyFont="1" applyFill="1" applyBorder="1" applyAlignment="1" applyProtection="1">
      <alignment horizontal="center"/>
    </xf>
    <xf numFmtId="0" fontId="3" fillId="3" borderId="1" xfId="0" applyFont="1" applyFill="1" applyBorder="1" applyAlignment="1" applyProtection="1">
      <alignment horizontal="left"/>
    </xf>
    <xf numFmtId="0" fontId="4" fillId="0" borderId="1" xfId="3" quotePrefix="1" applyFill="1" applyBorder="1" applyAlignment="1" applyProtection="1">
      <alignment horizontal="center"/>
    </xf>
    <xf numFmtId="166" fontId="5" fillId="0" borderId="1" xfId="1" applyNumberFormat="1" applyFont="1" applyFill="1" applyBorder="1" applyAlignment="1" applyProtection="1">
      <alignment horizontal="right"/>
    </xf>
    <xf numFmtId="3" fontId="5" fillId="4" borderId="1" xfId="0" applyNumberFormat="1" applyFont="1" applyFill="1" applyBorder="1" applyAlignment="1" applyProtection="1">
      <alignment horizontal="right"/>
      <protection locked="0"/>
    </xf>
    <xf numFmtId="166" fontId="5" fillId="0" borderId="1" xfId="1" applyNumberFormat="1" applyFont="1" applyFill="1" applyBorder="1" applyProtection="1"/>
    <xf numFmtId="2" fontId="5" fillId="0" borderId="1" xfId="1" applyNumberFormat="1" applyFont="1" applyFill="1" applyBorder="1" applyProtection="1"/>
    <xf numFmtId="9" fontId="6" fillId="0" borderId="1" xfId="2" applyNumberFormat="1" applyFont="1" applyFill="1" applyBorder="1" applyAlignment="1" applyProtection="1">
      <alignment horizontal="center"/>
    </xf>
    <xf numFmtId="166" fontId="5" fillId="4" borderId="1" xfId="1" applyNumberFormat="1" applyFont="1" applyFill="1" applyBorder="1" applyAlignment="1" applyProtection="1">
      <alignment horizontal="center"/>
      <protection locked="0"/>
    </xf>
    <xf numFmtId="164" fontId="3" fillId="0" borderId="1" xfId="1" applyFont="1" applyFill="1" applyBorder="1" applyAlignment="1" applyProtection="1">
      <alignment horizontal="left"/>
    </xf>
    <xf numFmtId="0" fontId="3" fillId="2" borderId="1" xfId="0" applyFont="1" applyFill="1" applyBorder="1" applyAlignment="1" applyProtection="1">
      <alignment horizontal="center" wrapText="1"/>
    </xf>
    <xf numFmtId="9" fontId="6" fillId="0" borderId="1" xfId="2" applyFont="1" applyFill="1" applyBorder="1" applyAlignment="1" applyProtection="1">
      <alignment horizontal="center"/>
      <protection locked="0"/>
    </xf>
    <xf numFmtId="166" fontId="5" fillId="4" borderId="1" xfId="1" applyNumberFormat="1" applyFont="1" applyFill="1" applyBorder="1" applyProtection="1">
      <protection locked="0"/>
    </xf>
    <xf numFmtId="0" fontId="3" fillId="4" borderId="1" xfId="0" applyFont="1" applyFill="1" applyBorder="1" applyAlignment="1" applyProtection="1">
      <alignment horizontal="left"/>
      <protection locked="0"/>
    </xf>
    <xf numFmtId="0" fontId="3" fillId="4" borderId="1" xfId="0" applyFont="1" applyFill="1" applyBorder="1" applyAlignment="1" applyProtection="1">
      <alignment horizontal="center"/>
      <protection locked="0"/>
    </xf>
    <xf numFmtId="166" fontId="5" fillId="0" borderId="1" xfId="1" applyNumberFormat="1" applyFont="1" applyFill="1" applyBorder="1" applyProtection="1">
      <protection locked="0"/>
    </xf>
    <xf numFmtId="9" fontId="6" fillId="4" borderId="1" xfId="2" applyNumberFormat="1" applyFont="1" applyFill="1" applyBorder="1" applyAlignment="1" applyProtection="1">
      <alignment horizontal="center"/>
      <protection locked="0"/>
    </xf>
    <xf numFmtId="0" fontId="6" fillId="2" borderId="2" xfId="0" applyFont="1" applyFill="1" applyBorder="1" applyProtection="1"/>
    <xf numFmtId="0" fontId="3" fillId="2" borderId="3" xfId="0" applyFont="1" applyFill="1" applyBorder="1" applyAlignment="1" applyProtection="1">
      <alignment wrapText="1"/>
    </xf>
    <xf numFmtId="0" fontId="3" fillId="0" borderId="3" xfId="0" applyFont="1" applyFill="1" applyBorder="1" applyAlignment="1" applyProtection="1">
      <alignment wrapText="1"/>
    </xf>
    <xf numFmtId="166" fontId="3" fillId="0" borderId="3" xfId="1" applyNumberFormat="1" applyFont="1" applyFill="1" applyBorder="1" applyProtection="1"/>
    <xf numFmtId="3" fontId="3" fillId="0" borderId="3" xfId="0" applyNumberFormat="1" applyFont="1" applyFill="1" applyBorder="1" applyProtection="1"/>
    <xf numFmtId="166" fontId="3" fillId="5" borderId="4" xfId="1" applyNumberFormat="1" applyFont="1" applyFill="1" applyBorder="1" applyProtection="1"/>
    <xf numFmtId="166" fontId="4" fillId="0" borderId="4" xfId="3" quotePrefix="1" applyNumberFormat="1" applyFill="1" applyBorder="1" applyAlignment="1" applyProtection="1">
      <alignment horizontal="center"/>
    </xf>
    <xf numFmtId="166" fontId="3" fillId="0" borderId="4" xfId="1" applyNumberFormat="1" applyFont="1" applyFill="1" applyBorder="1" applyProtection="1"/>
    <xf numFmtId="164" fontId="5" fillId="0" borderId="1" xfId="1" applyFont="1" applyFill="1" applyBorder="1" applyAlignment="1" applyProtection="1">
      <alignment horizontal="left"/>
    </xf>
    <xf numFmtId="3" fontId="5" fillId="4" borderId="1" xfId="4" applyNumberFormat="1" applyFont="1" applyFill="1" applyBorder="1" applyAlignment="1" applyProtection="1">
      <alignment horizontal="right"/>
      <protection locked="0"/>
    </xf>
    <xf numFmtId="0" fontId="43" fillId="0" borderId="0" xfId="93" applyFont="1"/>
    <xf numFmtId="0" fontId="44" fillId="0" borderId="0" xfId="93" applyFont="1" applyAlignment="1">
      <alignment horizontal="right"/>
    </xf>
    <xf numFmtId="0" fontId="43" fillId="0" borderId="0" xfId="93" applyFont="1" applyAlignment="1"/>
    <xf numFmtId="0" fontId="43" fillId="0" borderId="0" xfId="93" applyFont="1" applyFill="1" applyAlignment="1"/>
    <xf numFmtId="0" fontId="45" fillId="0" borderId="0" xfId="0" applyFont="1" applyAlignment="1">
      <alignment horizontal="right"/>
    </xf>
  </cellXfs>
  <cellStyles count="94">
    <cellStyle name="20% - Accent1 2" xfId="50" xr:uid="{00000000-0005-0000-0000-000000000000}"/>
    <cellStyle name="20% - Accent1 3" xfId="5" xr:uid="{00000000-0005-0000-0000-000001000000}"/>
    <cellStyle name="20% - Accent2 2" xfId="51" xr:uid="{00000000-0005-0000-0000-000002000000}"/>
    <cellStyle name="20% - Accent2 3" xfId="6" xr:uid="{00000000-0005-0000-0000-000003000000}"/>
    <cellStyle name="20% - Accent3 2" xfId="52" xr:uid="{00000000-0005-0000-0000-000004000000}"/>
    <cellStyle name="20% - Accent3 3" xfId="7" xr:uid="{00000000-0005-0000-0000-000005000000}"/>
    <cellStyle name="20% - Accent4 2" xfId="53" xr:uid="{00000000-0005-0000-0000-000006000000}"/>
    <cellStyle name="20% - Accent4 3" xfId="8" xr:uid="{00000000-0005-0000-0000-000007000000}"/>
    <cellStyle name="20% - Accent5 2" xfId="54" xr:uid="{00000000-0005-0000-0000-000008000000}"/>
    <cellStyle name="20% - Accent5 3" xfId="9" xr:uid="{00000000-0005-0000-0000-000009000000}"/>
    <cellStyle name="20% - Accent6 2" xfId="55" xr:uid="{00000000-0005-0000-0000-00000A000000}"/>
    <cellStyle name="20% - Accent6 3" xfId="10" xr:uid="{00000000-0005-0000-0000-00000B000000}"/>
    <cellStyle name="40% - Accent1 2" xfId="56" xr:uid="{00000000-0005-0000-0000-00000C000000}"/>
    <cellStyle name="40% - Accent1 3" xfId="11" xr:uid="{00000000-0005-0000-0000-00000D000000}"/>
    <cellStyle name="40% - Accent2 2" xfId="57" xr:uid="{00000000-0005-0000-0000-00000E000000}"/>
    <cellStyle name="40% - Accent2 3" xfId="12" xr:uid="{00000000-0005-0000-0000-00000F000000}"/>
    <cellStyle name="40% - Accent3 2" xfId="58" xr:uid="{00000000-0005-0000-0000-000010000000}"/>
    <cellStyle name="40% - Accent3 3" xfId="13" xr:uid="{00000000-0005-0000-0000-000011000000}"/>
    <cellStyle name="40% - Accent4 2" xfId="59" xr:uid="{00000000-0005-0000-0000-000012000000}"/>
    <cellStyle name="40% - Accent4 3" xfId="14" xr:uid="{00000000-0005-0000-0000-000013000000}"/>
    <cellStyle name="40% - Accent5 2" xfId="60" xr:uid="{00000000-0005-0000-0000-000014000000}"/>
    <cellStyle name="40% - Accent5 3" xfId="15" xr:uid="{00000000-0005-0000-0000-000015000000}"/>
    <cellStyle name="40% - Accent6 2" xfId="61" xr:uid="{00000000-0005-0000-0000-000016000000}"/>
    <cellStyle name="40% - Accent6 3" xfId="16" xr:uid="{00000000-0005-0000-0000-000017000000}"/>
    <cellStyle name="60% - Accent1 2" xfId="62" xr:uid="{00000000-0005-0000-0000-000018000000}"/>
    <cellStyle name="60% - Accent1 3" xfId="17" xr:uid="{00000000-0005-0000-0000-000019000000}"/>
    <cellStyle name="60% - Accent2 2" xfId="63" xr:uid="{00000000-0005-0000-0000-00001A000000}"/>
    <cellStyle name="60% - Accent2 3" xfId="18" xr:uid="{00000000-0005-0000-0000-00001B000000}"/>
    <cellStyle name="60% - Accent3 2" xfId="64" xr:uid="{00000000-0005-0000-0000-00001C000000}"/>
    <cellStyle name="60% - Accent3 3" xfId="19" xr:uid="{00000000-0005-0000-0000-00001D000000}"/>
    <cellStyle name="60% - Accent4 2" xfId="65" xr:uid="{00000000-0005-0000-0000-00001E000000}"/>
    <cellStyle name="60% - Accent4 3" xfId="20" xr:uid="{00000000-0005-0000-0000-00001F000000}"/>
    <cellStyle name="60% - Accent5 2" xfId="66" xr:uid="{00000000-0005-0000-0000-000020000000}"/>
    <cellStyle name="60% - Accent5 3" xfId="21" xr:uid="{00000000-0005-0000-0000-000021000000}"/>
    <cellStyle name="60% - Accent6 2" xfId="67" xr:uid="{00000000-0005-0000-0000-000022000000}"/>
    <cellStyle name="60% - Accent6 3" xfId="22" xr:uid="{00000000-0005-0000-0000-000023000000}"/>
    <cellStyle name="Accent1 2" xfId="68" xr:uid="{00000000-0005-0000-0000-000024000000}"/>
    <cellStyle name="Accent1 3" xfId="23" xr:uid="{00000000-0005-0000-0000-000025000000}"/>
    <cellStyle name="Accent2 2" xfId="69" xr:uid="{00000000-0005-0000-0000-000026000000}"/>
    <cellStyle name="Accent2 3" xfId="24" xr:uid="{00000000-0005-0000-0000-000027000000}"/>
    <cellStyle name="Accent3 2" xfId="70" xr:uid="{00000000-0005-0000-0000-000028000000}"/>
    <cellStyle name="Accent3 3" xfId="25" xr:uid="{00000000-0005-0000-0000-000029000000}"/>
    <cellStyle name="Accent4 2" xfId="71" xr:uid="{00000000-0005-0000-0000-00002A000000}"/>
    <cellStyle name="Accent4 3" xfId="26" xr:uid="{00000000-0005-0000-0000-00002B000000}"/>
    <cellStyle name="Accent5 2" xfId="72" xr:uid="{00000000-0005-0000-0000-00002C000000}"/>
    <cellStyle name="Accent5 3" xfId="27" xr:uid="{00000000-0005-0000-0000-00002D000000}"/>
    <cellStyle name="Accent6 2" xfId="73" xr:uid="{00000000-0005-0000-0000-00002E000000}"/>
    <cellStyle name="Accent6 3" xfId="28" xr:uid="{00000000-0005-0000-0000-00002F000000}"/>
    <cellStyle name="Bad 2" xfId="74" xr:uid="{00000000-0005-0000-0000-000030000000}"/>
    <cellStyle name="Bad 3" xfId="29" xr:uid="{00000000-0005-0000-0000-000031000000}"/>
    <cellStyle name="Calculation 2" xfId="75" xr:uid="{00000000-0005-0000-0000-000032000000}"/>
    <cellStyle name="Calculation 3" xfId="30" xr:uid="{00000000-0005-0000-0000-000033000000}"/>
    <cellStyle name="Check Cell 2" xfId="76" xr:uid="{00000000-0005-0000-0000-000034000000}"/>
    <cellStyle name="Check Cell 3" xfId="31" xr:uid="{00000000-0005-0000-0000-000035000000}"/>
    <cellStyle name="Comma 2" xfId="77" xr:uid="{00000000-0005-0000-0000-000036000000}"/>
    <cellStyle name="Comma 3" xfId="32" xr:uid="{00000000-0005-0000-0000-000037000000}"/>
    <cellStyle name="Currency" xfId="1" builtinId="4"/>
    <cellStyle name="Currency 2" xfId="33" xr:uid="{00000000-0005-0000-0000-000039000000}"/>
    <cellStyle name="Explanatory Text 2" xfId="78" xr:uid="{00000000-0005-0000-0000-00003A000000}"/>
    <cellStyle name="Explanatory Text 3" xfId="34" xr:uid="{00000000-0005-0000-0000-00003B000000}"/>
    <cellStyle name="Good 2" xfId="79" xr:uid="{00000000-0005-0000-0000-00003C000000}"/>
    <cellStyle name="Good 3" xfId="35" xr:uid="{00000000-0005-0000-0000-00003D000000}"/>
    <cellStyle name="Heading 1 2" xfId="80" xr:uid="{00000000-0005-0000-0000-00003E000000}"/>
    <cellStyle name="Heading 1 3" xfId="36" xr:uid="{00000000-0005-0000-0000-00003F000000}"/>
    <cellStyle name="Heading 2 2" xfId="81" xr:uid="{00000000-0005-0000-0000-000040000000}"/>
    <cellStyle name="Heading 2 3" xfId="37" xr:uid="{00000000-0005-0000-0000-000041000000}"/>
    <cellStyle name="Heading 3 2" xfId="82" xr:uid="{00000000-0005-0000-0000-000042000000}"/>
    <cellStyle name="Heading 3 3" xfId="38" xr:uid="{00000000-0005-0000-0000-000043000000}"/>
    <cellStyle name="Heading 4 2" xfId="83" xr:uid="{00000000-0005-0000-0000-000044000000}"/>
    <cellStyle name="Heading 4 3" xfId="39" xr:uid="{00000000-0005-0000-0000-000045000000}"/>
    <cellStyle name="Hyperlink" xfId="3" builtinId="8"/>
    <cellStyle name="Input 2" xfId="84" xr:uid="{00000000-0005-0000-0000-000047000000}"/>
    <cellStyle name="Input 3" xfId="40" xr:uid="{00000000-0005-0000-0000-000048000000}"/>
    <cellStyle name="Linked Cell 2" xfId="85" xr:uid="{00000000-0005-0000-0000-000049000000}"/>
    <cellStyle name="Linked Cell 3" xfId="41" xr:uid="{00000000-0005-0000-0000-00004A000000}"/>
    <cellStyle name="Neutral 2" xfId="86" xr:uid="{00000000-0005-0000-0000-00004B000000}"/>
    <cellStyle name="Neutral 3" xfId="42" xr:uid="{00000000-0005-0000-0000-00004C000000}"/>
    <cellStyle name="Normal" xfId="0" builtinId="0"/>
    <cellStyle name="Normal 2" xfId="49" xr:uid="{00000000-0005-0000-0000-00004E000000}"/>
    <cellStyle name="Normal 3" xfId="4" xr:uid="{00000000-0005-0000-0000-00004F000000}"/>
    <cellStyle name="Normal 4" xfId="93" xr:uid="{0EFFE1E1-F906-4D22-ABF7-6781E2415293}"/>
    <cellStyle name="Note 2" xfId="87" xr:uid="{00000000-0005-0000-0000-000050000000}"/>
    <cellStyle name="Note 3" xfId="43" xr:uid="{00000000-0005-0000-0000-000051000000}"/>
    <cellStyle name="Output 2" xfId="88" xr:uid="{00000000-0005-0000-0000-000052000000}"/>
    <cellStyle name="Output 3" xfId="44" xr:uid="{00000000-0005-0000-0000-000053000000}"/>
    <cellStyle name="Percent" xfId="2" builtinId="5"/>
    <cellStyle name="Percent 2" xfId="89" xr:uid="{00000000-0005-0000-0000-000055000000}"/>
    <cellStyle name="Percent 3" xfId="45" xr:uid="{00000000-0005-0000-0000-000056000000}"/>
    <cellStyle name="Title 2" xfId="90" xr:uid="{00000000-0005-0000-0000-000057000000}"/>
    <cellStyle name="Title 3" xfId="46" xr:uid="{00000000-0005-0000-0000-000058000000}"/>
    <cellStyle name="Total 2" xfId="91" xr:uid="{00000000-0005-0000-0000-000059000000}"/>
    <cellStyle name="Total 3" xfId="47" xr:uid="{00000000-0005-0000-0000-00005A000000}"/>
    <cellStyle name="Warning Text 2" xfId="92" xr:uid="{00000000-0005-0000-0000-00005B000000}"/>
    <cellStyle name="Warning Text 3" xfId="48" xr:uid="{00000000-0005-0000-0000-00005C000000}"/>
  </cellStyles>
  <dxfs count="22"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theme="6" tint="0.79998168889431442"/>
        </patternFill>
      </fill>
    </dxf>
    <dxf>
      <fill>
        <patternFill>
          <bgColor indexed="9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ettinay/Downloads/2019%20Accelerated%20CCA%20for%20CCRA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microsoft.com/office/2019/04/relationships/externalLinkLongPath" Target="/Treasury/80%20-%20Regulatory/Rate%20Applications%20(OEB)/2021%20Rate%20Application/Financial%20Analysis%20&amp;%20Budgets/Neal/30%20September%202019%20refresh/1.%20Tax/C.%20Working%20papers/C1.7_2019.11.18_IT%20PIL_2021-2025/2024_HOL_Income_Tax_PILs%20Workform.xlsm?5B7C20A7" TargetMode="External"/><Relationship Id="rId1" Type="http://schemas.openxmlformats.org/officeDocument/2006/relationships/externalLinkPath" Target="file:///\\5B7C20A7\2024_HOL_Income_Tax_PILs%20Workform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17">
          <cell r="V17">
            <v>9134863.4000000004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Info and Instructions"/>
      <sheetName val="Table of Contents"/>
      <sheetName val="S. Summary "/>
      <sheetName val="S1. Integrity Checks"/>
      <sheetName val="A. Data Input Sheet"/>
      <sheetName val="B. Tax Rates &amp; Exemptions"/>
      <sheetName val="H0 PILs,Tax Provision Hist"/>
      <sheetName val="H1 Sch 1 Taxable Income Hist"/>
      <sheetName val="H4 Sch 4 Loss Cfwd Hist"/>
      <sheetName val="H8 Sch 8 CCA Hist"/>
      <sheetName val="H13 Sch 13 Reserves Hist"/>
      <sheetName val="B0 PILs,Tax Provision Bridge"/>
      <sheetName val="B1 Sch 1 Taxable Income Bridge"/>
      <sheetName val="B4 Sch 4 Loss Cfwd Bridge"/>
      <sheetName val="B8 Sch 8 CCA Bridge"/>
      <sheetName val="B13 Sch 13 Reserves Bridge"/>
      <sheetName val="T0 PILs,Tax Provision Test"/>
      <sheetName val="T1 Sch 1 Taxable Income Test"/>
      <sheetName val="T4 Sch 4 Loss Cfwd Test"/>
      <sheetName val="T8 Sch 8 CCA Test"/>
      <sheetName val="T13 Sch 13 Reserves Te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">
          <cell r="B2">
            <v>0</v>
          </cell>
        </row>
      </sheetData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V41"/>
  <sheetViews>
    <sheetView tabSelected="1" topLeftCell="H1" workbookViewId="0">
      <selection activeCell="W7" sqref="W7"/>
    </sheetView>
  </sheetViews>
  <sheetFormatPr defaultRowHeight="15" x14ac:dyDescent="0.25"/>
  <cols>
    <col min="2" max="2" width="70.7109375" customWidth="1"/>
    <col min="3" max="22" width="15.7109375" customWidth="1"/>
  </cols>
  <sheetData>
    <row r="1" spans="1:22" x14ac:dyDescent="0.25">
      <c r="U1" s="31" t="s">
        <v>54</v>
      </c>
      <c r="V1" s="32" t="s">
        <v>55</v>
      </c>
    </row>
    <row r="2" spans="1:22" x14ac:dyDescent="0.25">
      <c r="U2" s="31" t="s">
        <v>56</v>
      </c>
      <c r="V2" s="32">
        <v>9</v>
      </c>
    </row>
    <row r="3" spans="1:22" x14ac:dyDescent="0.25">
      <c r="U3" s="31" t="s">
        <v>57</v>
      </c>
      <c r="V3" s="32">
        <v>1</v>
      </c>
    </row>
    <row r="4" spans="1:22" x14ac:dyDescent="0.25">
      <c r="U4" s="31" t="s">
        <v>58</v>
      </c>
      <c r="V4" s="32">
        <v>4</v>
      </c>
    </row>
    <row r="5" spans="1:22" x14ac:dyDescent="0.25">
      <c r="U5" s="33" t="s">
        <v>59</v>
      </c>
      <c r="V5" s="32" t="s">
        <v>60</v>
      </c>
    </row>
    <row r="6" spans="1:22" x14ac:dyDescent="0.25">
      <c r="U6" s="34" t="s">
        <v>61</v>
      </c>
      <c r="V6" s="35" t="s">
        <v>62</v>
      </c>
    </row>
    <row r="7" spans="1:22" ht="174.95" customHeight="1" x14ac:dyDescent="0.25">
      <c r="A7" s="1" t="s">
        <v>0</v>
      </c>
      <c r="B7" s="2" t="s">
        <v>1</v>
      </c>
      <c r="C7" s="3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  <c r="K7" s="1" t="s">
        <v>10</v>
      </c>
      <c r="L7" s="1" t="s">
        <v>11</v>
      </c>
      <c r="M7" s="1" t="s">
        <v>12</v>
      </c>
      <c r="N7" s="1" t="s">
        <v>53</v>
      </c>
      <c r="O7" s="1" t="s">
        <v>13</v>
      </c>
      <c r="P7" s="1" t="s">
        <v>14</v>
      </c>
      <c r="Q7" s="1" t="s">
        <v>15</v>
      </c>
      <c r="R7" s="1" t="s">
        <v>16</v>
      </c>
      <c r="S7" s="1" t="s">
        <v>17</v>
      </c>
      <c r="T7" s="1" t="s">
        <v>18</v>
      </c>
      <c r="U7" s="1"/>
      <c r="V7" s="1" t="s">
        <v>19</v>
      </c>
    </row>
    <row r="8" spans="1:22" x14ac:dyDescent="0.25">
      <c r="A8" s="4">
        <v>1</v>
      </c>
      <c r="B8" s="5" t="s">
        <v>31</v>
      </c>
      <c r="C8" s="6" t="s">
        <v>20</v>
      </c>
      <c r="D8" s="29"/>
      <c r="E8" s="8"/>
      <c r="F8" s="8"/>
      <c r="G8" s="8"/>
      <c r="H8" s="8"/>
      <c r="I8" s="8"/>
      <c r="J8" s="8"/>
      <c r="K8" s="9">
        <f>IFERROR(D8+E8+G8-J8,0)</f>
        <v>0</v>
      </c>
      <c r="L8" s="9">
        <f>IF((J8+H8-E8+F8-I8)&lt;0,0,(J8+H8-E8+F8-I8))</f>
        <v>0</v>
      </c>
      <c r="M8" s="9">
        <f>IF((F8-L8)&lt;0,0,(F8-L8))</f>
        <v>0</v>
      </c>
      <c r="N8" s="10">
        <v>0.5</v>
      </c>
      <c r="O8" s="9">
        <f>M8*N8</f>
        <v>0</v>
      </c>
      <c r="P8" s="9">
        <f>IF((0.5*(E8-F8-H8+I8-J8))&lt;0,0,(0.5*(E8-F8-H8+I8-J8)))</f>
        <v>0</v>
      </c>
      <c r="Q8" s="11">
        <v>0.04</v>
      </c>
      <c r="R8" s="12"/>
      <c r="S8" s="12"/>
      <c r="T8" s="9">
        <f>IF(OR(K8&lt;0,S8&gt;0),0,(K8+O8-P8)*Q8)</f>
        <v>0</v>
      </c>
      <c r="U8" s="9"/>
      <c r="V8" s="9">
        <f>IF(K8&lt;0,0,K8-S8-T8)</f>
        <v>0</v>
      </c>
    </row>
    <row r="9" spans="1:22" x14ac:dyDescent="0.25">
      <c r="A9" s="4" t="s">
        <v>26</v>
      </c>
      <c r="B9" s="5" t="s">
        <v>32</v>
      </c>
      <c r="C9" s="6" t="s">
        <v>20</v>
      </c>
      <c r="D9" s="29"/>
      <c r="E9" s="8"/>
      <c r="F9" s="8"/>
      <c r="G9" s="8"/>
      <c r="H9" s="8"/>
      <c r="I9" s="8"/>
      <c r="J9" s="8"/>
      <c r="K9" s="9">
        <f t="shared" ref="K9:K39" si="0">IFERROR(D9+E9+G9-J9,"")</f>
        <v>0</v>
      </c>
      <c r="L9" s="9">
        <f t="shared" ref="L9:L40" si="1">IF((J9+H9-E9+F9-I9)&lt;0,0,(J9+H9-E9+F9-I9))</f>
        <v>0</v>
      </c>
      <c r="M9" s="9">
        <f t="shared" ref="M9:M40" si="2">IF((F9-L9)&lt;0,0,(F9-L9))</f>
        <v>0</v>
      </c>
      <c r="N9" s="10">
        <v>0.5</v>
      </c>
      <c r="O9" s="9">
        <f t="shared" ref="O9:O40" si="3">M9*N9</f>
        <v>0</v>
      </c>
      <c r="P9" s="9">
        <f t="shared" ref="P9:P40" si="4">IF((0.5*(E9-F9-H9+I9-J9))&lt;0,0,(0.5*(E9-F9-H9+I9-J9)))</f>
        <v>0</v>
      </c>
      <c r="Q9" s="11">
        <v>0.06</v>
      </c>
      <c r="R9" s="12"/>
      <c r="S9" s="12"/>
      <c r="T9" s="9">
        <f t="shared" ref="T9:T16" si="5">IF(OR(K9&lt;0,S9&gt;0),0,(K9+O9-P9)*Q9)</f>
        <v>0</v>
      </c>
      <c r="U9" s="9"/>
      <c r="V9" s="9">
        <f t="shared" ref="V9:V40" si="6">IF(K9&lt;0,0,K9-S9-T9)</f>
        <v>0</v>
      </c>
    </row>
    <row r="10" spans="1:22" x14ac:dyDescent="0.25">
      <c r="A10" s="4">
        <v>2</v>
      </c>
      <c r="B10" s="5" t="s">
        <v>33</v>
      </c>
      <c r="C10" s="6" t="s">
        <v>20</v>
      </c>
      <c r="D10" s="29"/>
      <c r="E10" s="30"/>
      <c r="F10" s="30"/>
      <c r="G10" s="8"/>
      <c r="H10" s="8"/>
      <c r="I10" s="8"/>
      <c r="J10" s="8"/>
      <c r="K10" s="9">
        <f t="shared" si="0"/>
        <v>0</v>
      </c>
      <c r="L10" s="9">
        <f t="shared" si="1"/>
        <v>0</v>
      </c>
      <c r="M10" s="9">
        <f t="shared" si="2"/>
        <v>0</v>
      </c>
      <c r="N10" s="10">
        <v>0.5</v>
      </c>
      <c r="O10" s="9">
        <f t="shared" si="3"/>
        <v>0</v>
      </c>
      <c r="P10" s="9">
        <f t="shared" si="4"/>
        <v>0</v>
      </c>
      <c r="Q10" s="11">
        <v>0.06</v>
      </c>
      <c r="R10" s="12"/>
      <c r="S10" s="12"/>
      <c r="T10" s="9">
        <f t="shared" si="5"/>
        <v>0</v>
      </c>
      <c r="U10" s="9"/>
      <c r="V10" s="9">
        <f t="shared" si="6"/>
        <v>0</v>
      </c>
    </row>
    <row r="11" spans="1:22" x14ac:dyDescent="0.25">
      <c r="A11" s="4">
        <v>3</v>
      </c>
      <c r="B11" s="5" t="s">
        <v>34</v>
      </c>
      <c r="C11" s="6" t="s">
        <v>20</v>
      </c>
      <c r="D11" s="29"/>
      <c r="E11" s="13"/>
      <c r="F11" s="13"/>
      <c r="G11" s="8"/>
      <c r="H11" s="8"/>
      <c r="I11" s="8"/>
      <c r="J11" s="8"/>
      <c r="K11" s="9">
        <f t="shared" si="0"/>
        <v>0</v>
      </c>
      <c r="L11" s="9">
        <f t="shared" si="1"/>
        <v>0</v>
      </c>
      <c r="M11" s="9">
        <f t="shared" si="2"/>
        <v>0</v>
      </c>
      <c r="N11" s="10">
        <v>0</v>
      </c>
      <c r="O11" s="9">
        <f t="shared" si="3"/>
        <v>0</v>
      </c>
      <c r="P11" s="9">
        <f t="shared" si="4"/>
        <v>0</v>
      </c>
      <c r="Q11" s="11">
        <v>0.05</v>
      </c>
      <c r="R11" s="12"/>
      <c r="S11" s="12"/>
      <c r="T11" s="9">
        <f t="shared" si="5"/>
        <v>0</v>
      </c>
      <c r="U11" s="9"/>
      <c r="V11" s="9">
        <f t="shared" si="6"/>
        <v>0</v>
      </c>
    </row>
    <row r="12" spans="1:22" x14ac:dyDescent="0.25">
      <c r="A12" s="4">
        <v>6</v>
      </c>
      <c r="B12" s="5" t="s">
        <v>35</v>
      </c>
      <c r="C12" s="6" t="s">
        <v>20</v>
      </c>
      <c r="D12" s="7"/>
      <c r="E12" s="8"/>
      <c r="F12" s="8"/>
      <c r="G12" s="8"/>
      <c r="H12" s="8"/>
      <c r="I12" s="8"/>
      <c r="J12" s="8"/>
      <c r="K12" s="9">
        <f t="shared" si="0"/>
        <v>0</v>
      </c>
      <c r="L12" s="9">
        <f t="shared" si="1"/>
        <v>0</v>
      </c>
      <c r="M12" s="9">
        <f t="shared" si="2"/>
        <v>0</v>
      </c>
      <c r="N12" s="10">
        <v>0.5</v>
      </c>
      <c r="O12" s="9">
        <f t="shared" si="3"/>
        <v>0</v>
      </c>
      <c r="P12" s="9">
        <f t="shared" si="4"/>
        <v>0</v>
      </c>
      <c r="Q12" s="11">
        <v>0.1</v>
      </c>
      <c r="R12" s="12"/>
      <c r="S12" s="12"/>
      <c r="T12" s="9">
        <f t="shared" si="5"/>
        <v>0</v>
      </c>
      <c r="U12" s="9"/>
      <c r="V12" s="9">
        <f t="shared" si="6"/>
        <v>0</v>
      </c>
    </row>
    <row r="13" spans="1:22" x14ac:dyDescent="0.25">
      <c r="A13" s="4">
        <v>8</v>
      </c>
      <c r="B13" s="5" t="s">
        <v>36</v>
      </c>
      <c r="C13" s="6" t="s">
        <v>20</v>
      </c>
      <c r="D13" s="29"/>
      <c r="E13" s="8"/>
      <c r="F13" s="30"/>
      <c r="G13" s="8"/>
      <c r="H13" s="8"/>
      <c r="I13" s="8"/>
      <c r="J13" s="8"/>
      <c r="K13" s="9">
        <f t="shared" si="0"/>
        <v>0</v>
      </c>
      <c r="L13" s="9">
        <f t="shared" si="1"/>
        <v>0</v>
      </c>
      <c r="M13" s="9">
        <f t="shared" si="2"/>
        <v>0</v>
      </c>
      <c r="N13" s="10">
        <v>0.5</v>
      </c>
      <c r="O13" s="9">
        <f t="shared" si="3"/>
        <v>0</v>
      </c>
      <c r="P13" s="9">
        <f t="shared" si="4"/>
        <v>0</v>
      </c>
      <c r="Q13" s="11">
        <v>0.2</v>
      </c>
      <c r="R13" s="12"/>
      <c r="S13" s="12"/>
      <c r="T13" s="9">
        <f t="shared" si="5"/>
        <v>0</v>
      </c>
      <c r="U13" s="9"/>
      <c r="V13" s="9">
        <f t="shared" si="6"/>
        <v>0</v>
      </c>
    </row>
    <row r="14" spans="1:22" x14ac:dyDescent="0.25">
      <c r="A14" s="4">
        <v>10</v>
      </c>
      <c r="B14" s="5" t="s">
        <v>37</v>
      </c>
      <c r="C14" s="6" t="s">
        <v>20</v>
      </c>
      <c r="D14" s="29"/>
      <c r="E14" s="8"/>
      <c r="F14" s="8"/>
      <c r="G14" s="8"/>
      <c r="H14" s="8"/>
      <c r="I14" s="8"/>
      <c r="J14" s="8"/>
      <c r="K14" s="9">
        <f t="shared" si="0"/>
        <v>0</v>
      </c>
      <c r="L14" s="9">
        <f t="shared" si="1"/>
        <v>0</v>
      </c>
      <c r="M14" s="9">
        <f t="shared" si="2"/>
        <v>0</v>
      </c>
      <c r="N14" s="10">
        <v>0.5</v>
      </c>
      <c r="O14" s="9">
        <f t="shared" si="3"/>
        <v>0</v>
      </c>
      <c r="P14" s="9">
        <f t="shared" si="4"/>
        <v>0</v>
      </c>
      <c r="Q14" s="11">
        <v>0.3</v>
      </c>
      <c r="R14" s="12"/>
      <c r="S14" s="12"/>
      <c r="T14" s="9">
        <f t="shared" si="5"/>
        <v>0</v>
      </c>
      <c r="U14" s="9"/>
      <c r="V14" s="9">
        <f t="shared" si="6"/>
        <v>0</v>
      </c>
    </row>
    <row r="15" spans="1:22" x14ac:dyDescent="0.25">
      <c r="A15" s="4">
        <v>10.1</v>
      </c>
      <c r="B15" s="5" t="s">
        <v>38</v>
      </c>
      <c r="C15" s="6" t="s">
        <v>20</v>
      </c>
      <c r="D15" s="7"/>
      <c r="E15" s="8"/>
      <c r="F15" s="8"/>
      <c r="G15" s="8"/>
      <c r="H15" s="8"/>
      <c r="I15" s="8"/>
      <c r="J15" s="8"/>
      <c r="K15" s="9">
        <f t="shared" si="0"/>
        <v>0</v>
      </c>
      <c r="L15" s="9">
        <f t="shared" si="1"/>
        <v>0</v>
      </c>
      <c r="M15" s="9">
        <f t="shared" si="2"/>
        <v>0</v>
      </c>
      <c r="N15" s="10">
        <v>0.5</v>
      </c>
      <c r="O15" s="9">
        <f t="shared" si="3"/>
        <v>0</v>
      </c>
      <c r="P15" s="9">
        <f t="shared" si="4"/>
        <v>0</v>
      </c>
      <c r="Q15" s="11">
        <v>0.3</v>
      </c>
      <c r="R15" s="12"/>
      <c r="S15" s="12"/>
      <c r="T15" s="9">
        <f t="shared" si="5"/>
        <v>0</v>
      </c>
      <c r="U15" s="9"/>
      <c r="V15" s="9">
        <f t="shared" si="6"/>
        <v>0</v>
      </c>
    </row>
    <row r="16" spans="1:22" x14ac:dyDescent="0.25">
      <c r="A16" s="4">
        <v>12</v>
      </c>
      <c r="B16" s="5" t="s">
        <v>39</v>
      </c>
      <c r="C16" s="6" t="s">
        <v>20</v>
      </c>
      <c r="D16" s="7"/>
      <c r="E16" s="8"/>
      <c r="F16" s="8"/>
      <c r="G16" s="8"/>
      <c r="H16" s="8"/>
      <c r="I16" s="8"/>
      <c r="J16" s="8"/>
      <c r="K16" s="9">
        <f t="shared" si="0"/>
        <v>0</v>
      </c>
      <c r="L16" s="9">
        <f t="shared" si="1"/>
        <v>0</v>
      </c>
      <c r="M16" s="9">
        <f t="shared" si="2"/>
        <v>0</v>
      </c>
      <c r="N16" s="10">
        <v>0</v>
      </c>
      <c r="O16" s="9">
        <f t="shared" si="3"/>
        <v>0</v>
      </c>
      <c r="P16" s="9">
        <f t="shared" si="4"/>
        <v>0</v>
      </c>
      <c r="Q16" s="11">
        <v>1</v>
      </c>
      <c r="R16" s="12"/>
      <c r="S16" s="12"/>
      <c r="T16" s="9">
        <f t="shared" si="5"/>
        <v>0</v>
      </c>
      <c r="U16" s="9"/>
      <c r="V16" s="9">
        <f t="shared" si="6"/>
        <v>0</v>
      </c>
    </row>
    <row r="17" spans="1:22" x14ac:dyDescent="0.25">
      <c r="A17" s="14" t="s">
        <v>27</v>
      </c>
      <c r="B17" s="5" t="s">
        <v>40</v>
      </c>
      <c r="C17" s="6" t="s">
        <v>20</v>
      </c>
      <c r="D17" s="7"/>
      <c r="E17" s="8"/>
      <c r="F17" s="8"/>
      <c r="G17" s="8"/>
      <c r="H17" s="8"/>
      <c r="I17" s="8"/>
      <c r="J17" s="8"/>
      <c r="K17" s="9">
        <f t="shared" si="0"/>
        <v>0</v>
      </c>
      <c r="L17" s="9">
        <f t="shared" si="1"/>
        <v>0</v>
      </c>
      <c r="M17" s="9">
        <f t="shared" si="2"/>
        <v>0</v>
      </c>
      <c r="N17" s="10">
        <v>0</v>
      </c>
      <c r="O17" s="9">
        <f t="shared" si="3"/>
        <v>0</v>
      </c>
      <c r="P17" s="9">
        <f t="shared" si="4"/>
        <v>0</v>
      </c>
      <c r="Q17" s="15" t="s">
        <v>21</v>
      </c>
      <c r="R17" s="12"/>
      <c r="S17" s="12"/>
      <c r="T17" s="16"/>
      <c r="U17" s="9"/>
      <c r="V17" s="9">
        <f t="shared" si="6"/>
        <v>0</v>
      </c>
    </row>
    <row r="18" spans="1:22" x14ac:dyDescent="0.25">
      <c r="A18" s="14" t="s">
        <v>28</v>
      </c>
      <c r="B18" s="5" t="s">
        <v>41</v>
      </c>
      <c r="C18" s="6" t="s">
        <v>20</v>
      </c>
      <c r="D18" s="7"/>
      <c r="E18" s="8"/>
      <c r="F18" s="8"/>
      <c r="G18" s="8"/>
      <c r="H18" s="8"/>
      <c r="I18" s="8"/>
      <c r="J18" s="8"/>
      <c r="K18" s="9">
        <f t="shared" si="0"/>
        <v>0</v>
      </c>
      <c r="L18" s="9">
        <f t="shared" si="1"/>
        <v>0</v>
      </c>
      <c r="M18" s="9">
        <f t="shared" si="2"/>
        <v>0</v>
      </c>
      <c r="N18" s="10">
        <v>0</v>
      </c>
      <c r="O18" s="9">
        <f t="shared" si="3"/>
        <v>0</v>
      </c>
      <c r="P18" s="9">
        <f t="shared" si="4"/>
        <v>0</v>
      </c>
      <c r="Q18" s="15" t="s">
        <v>21</v>
      </c>
      <c r="R18" s="12"/>
      <c r="S18" s="12"/>
      <c r="T18" s="16"/>
      <c r="U18" s="9"/>
      <c r="V18" s="9">
        <f t="shared" si="6"/>
        <v>0</v>
      </c>
    </row>
    <row r="19" spans="1:22" x14ac:dyDescent="0.25">
      <c r="A19" s="14" t="s">
        <v>29</v>
      </c>
      <c r="B19" s="5" t="s">
        <v>42</v>
      </c>
      <c r="C19" s="6" t="s">
        <v>20</v>
      </c>
      <c r="D19" s="7"/>
      <c r="E19" s="8"/>
      <c r="F19" s="8"/>
      <c r="G19" s="8"/>
      <c r="H19" s="8"/>
      <c r="I19" s="8"/>
      <c r="J19" s="8"/>
      <c r="K19" s="9">
        <f t="shared" si="0"/>
        <v>0</v>
      </c>
      <c r="L19" s="9">
        <f t="shared" si="1"/>
        <v>0</v>
      </c>
      <c r="M19" s="9">
        <f t="shared" si="2"/>
        <v>0</v>
      </c>
      <c r="N19" s="10">
        <v>0</v>
      </c>
      <c r="O19" s="9">
        <f t="shared" si="3"/>
        <v>0</v>
      </c>
      <c r="P19" s="9">
        <f t="shared" si="4"/>
        <v>0</v>
      </c>
      <c r="Q19" s="15" t="s">
        <v>21</v>
      </c>
      <c r="R19" s="12"/>
      <c r="S19" s="12"/>
      <c r="T19" s="16"/>
      <c r="U19" s="9"/>
      <c r="V19" s="9">
        <f t="shared" si="6"/>
        <v>0</v>
      </c>
    </row>
    <row r="20" spans="1:22" x14ac:dyDescent="0.25">
      <c r="A20" s="14" t="s">
        <v>30</v>
      </c>
      <c r="B20" s="5" t="s">
        <v>43</v>
      </c>
      <c r="C20" s="6" t="s">
        <v>20</v>
      </c>
      <c r="D20" s="7"/>
      <c r="E20" s="8"/>
      <c r="F20" s="8"/>
      <c r="G20" s="8"/>
      <c r="H20" s="8"/>
      <c r="I20" s="8"/>
      <c r="J20" s="8"/>
      <c r="K20" s="9">
        <f t="shared" si="0"/>
        <v>0</v>
      </c>
      <c r="L20" s="9">
        <f t="shared" si="1"/>
        <v>0</v>
      </c>
      <c r="M20" s="9">
        <f t="shared" si="2"/>
        <v>0</v>
      </c>
      <c r="N20" s="10">
        <v>0</v>
      </c>
      <c r="O20" s="9">
        <f t="shared" si="3"/>
        <v>0</v>
      </c>
      <c r="P20" s="9">
        <f t="shared" si="4"/>
        <v>0</v>
      </c>
      <c r="Q20" s="15" t="s">
        <v>21</v>
      </c>
      <c r="R20" s="12"/>
      <c r="S20" s="12"/>
      <c r="T20" s="16"/>
      <c r="U20" s="9"/>
      <c r="V20" s="9">
        <f t="shared" si="6"/>
        <v>0</v>
      </c>
    </row>
    <row r="21" spans="1:22" x14ac:dyDescent="0.25">
      <c r="A21" s="4">
        <v>14</v>
      </c>
      <c r="B21" s="5" t="s">
        <v>44</v>
      </c>
      <c r="C21" s="6" t="s">
        <v>20</v>
      </c>
      <c r="D21" s="7"/>
      <c r="E21" s="8"/>
      <c r="F21" s="8"/>
      <c r="G21" s="8"/>
      <c r="H21" s="8"/>
      <c r="I21" s="8"/>
      <c r="J21" s="8"/>
      <c r="K21" s="9">
        <f t="shared" si="0"/>
        <v>0</v>
      </c>
      <c r="L21" s="9">
        <f t="shared" si="1"/>
        <v>0</v>
      </c>
      <c r="M21" s="9">
        <f t="shared" si="2"/>
        <v>0</v>
      </c>
      <c r="N21" s="10">
        <v>0</v>
      </c>
      <c r="O21" s="9">
        <f t="shared" si="3"/>
        <v>0</v>
      </c>
      <c r="P21" s="9">
        <f t="shared" si="4"/>
        <v>0</v>
      </c>
      <c r="Q21" s="15" t="s">
        <v>21</v>
      </c>
      <c r="R21" s="12"/>
      <c r="S21" s="12"/>
      <c r="T21" s="16"/>
      <c r="U21" s="9"/>
      <c r="V21" s="9">
        <f t="shared" si="6"/>
        <v>0</v>
      </c>
    </row>
    <row r="22" spans="1:22" x14ac:dyDescent="0.25">
      <c r="A22" s="4">
        <v>14.1</v>
      </c>
      <c r="B22" s="17" t="s">
        <v>22</v>
      </c>
      <c r="C22" s="6" t="s">
        <v>20</v>
      </c>
      <c r="D22" s="29"/>
      <c r="E22" s="13"/>
      <c r="F22" s="13"/>
      <c r="G22" s="8"/>
      <c r="H22" s="8"/>
      <c r="I22" s="8"/>
      <c r="J22" s="8"/>
      <c r="K22" s="9">
        <f t="shared" si="0"/>
        <v>0</v>
      </c>
      <c r="L22" s="9">
        <f t="shared" si="1"/>
        <v>0</v>
      </c>
      <c r="M22" s="9">
        <f t="shared" si="2"/>
        <v>0</v>
      </c>
      <c r="N22" s="10">
        <v>0</v>
      </c>
      <c r="O22" s="9">
        <f t="shared" si="3"/>
        <v>0</v>
      </c>
      <c r="P22" s="9">
        <f t="shared" si="4"/>
        <v>0</v>
      </c>
      <c r="Q22" s="11">
        <v>7.0000000000000007E-2</v>
      </c>
      <c r="R22" s="12"/>
      <c r="S22" s="12"/>
      <c r="T22" s="9">
        <f t="shared" ref="T22:T32" si="7">IF(OR(K22&lt;0,S22&gt;0),0,(K22+O22-P22)*Q22)</f>
        <v>0</v>
      </c>
      <c r="U22" s="9"/>
      <c r="V22" s="9">
        <f t="shared" si="6"/>
        <v>0</v>
      </c>
    </row>
    <row r="23" spans="1:22" x14ac:dyDescent="0.25">
      <c r="A23" s="4">
        <v>14.1</v>
      </c>
      <c r="B23" s="17" t="s">
        <v>23</v>
      </c>
      <c r="C23" s="6" t="s">
        <v>20</v>
      </c>
      <c r="D23" s="8">
        <f>+[1]Sheet1!$V$17</f>
        <v>9134863.4000000004</v>
      </c>
      <c r="E23" s="8">
        <v>520000</v>
      </c>
      <c r="F23" s="8">
        <f>+E23</f>
        <v>520000</v>
      </c>
      <c r="G23" s="8"/>
      <c r="H23" s="8"/>
      <c r="I23" s="8"/>
      <c r="J23" s="8"/>
      <c r="K23" s="9">
        <f t="shared" si="0"/>
        <v>9654863.4000000004</v>
      </c>
      <c r="L23" s="9">
        <f t="shared" si="1"/>
        <v>0</v>
      </c>
      <c r="M23" s="9">
        <f t="shared" si="2"/>
        <v>520000</v>
      </c>
      <c r="N23" s="10">
        <v>0.5</v>
      </c>
      <c r="O23" s="9">
        <f t="shared" si="3"/>
        <v>260000</v>
      </c>
      <c r="P23" s="9">
        <f t="shared" si="4"/>
        <v>0</v>
      </c>
      <c r="Q23" s="11">
        <v>0.05</v>
      </c>
      <c r="R23" s="12"/>
      <c r="S23" s="12"/>
      <c r="T23" s="9">
        <f t="shared" si="7"/>
        <v>495743.17000000004</v>
      </c>
      <c r="U23" s="9"/>
      <c r="V23" s="9">
        <f t="shared" si="6"/>
        <v>9159120.2300000004</v>
      </c>
    </row>
    <row r="24" spans="1:22" x14ac:dyDescent="0.25">
      <c r="A24" s="4">
        <v>17</v>
      </c>
      <c r="B24" s="5" t="s">
        <v>45</v>
      </c>
      <c r="C24" s="6" t="s">
        <v>20</v>
      </c>
      <c r="D24" s="7"/>
      <c r="E24" s="8"/>
      <c r="F24" s="8"/>
      <c r="G24" s="8"/>
      <c r="H24" s="8"/>
      <c r="I24" s="8"/>
      <c r="J24" s="8"/>
      <c r="K24" s="9">
        <f t="shared" si="0"/>
        <v>0</v>
      </c>
      <c r="L24" s="9">
        <f t="shared" si="1"/>
        <v>0</v>
      </c>
      <c r="M24" s="9">
        <f t="shared" si="2"/>
        <v>0</v>
      </c>
      <c r="N24" s="10">
        <v>0.5</v>
      </c>
      <c r="O24" s="9">
        <f t="shared" si="3"/>
        <v>0</v>
      </c>
      <c r="P24" s="9">
        <f t="shared" si="4"/>
        <v>0</v>
      </c>
      <c r="Q24" s="11">
        <v>0.08</v>
      </c>
      <c r="R24" s="12"/>
      <c r="S24" s="12"/>
      <c r="T24" s="9">
        <f t="shared" si="7"/>
        <v>0</v>
      </c>
      <c r="U24" s="9"/>
      <c r="V24" s="9">
        <f t="shared" si="6"/>
        <v>0</v>
      </c>
    </row>
    <row r="25" spans="1:22" x14ac:dyDescent="0.25">
      <c r="A25" s="4">
        <v>42</v>
      </c>
      <c r="B25" s="5" t="s">
        <v>46</v>
      </c>
      <c r="C25" s="6" t="s">
        <v>20</v>
      </c>
      <c r="D25" s="29"/>
      <c r="E25" s="8"/>
      <c r="F25" s="8"/>
      <c r="G25" s="8"/>
      <c r="H25" s="8"/>
      <c r="I25" s="8"/>
      <c r="J25" s="8"/>
      <c r="K25" s="9">
        <f t="shared" si="0"/>
        <v>0</v>
      </c>
      <c r="L25" s="9">
        <f t="shared" si="1"/>
        <v>0</v>
      </c>
      <c r="M25" s="9">
        <f t="shared" si="2"/>
        <v>0</v>
      </c>
      <c r="N25" s="10">
        <v>0.5</v>
      </c>
      <c r="O25" s="9">
        <f t="shared" si="3"/>
        <v>0</v>
      </c>
      <c r="P25" s="9">
        <f t="shared" si="4"/>
        <v>0</v>
      </c>
      <c r="Q25" s="11">
        <v>0.12</v>
      </c>
      <c r="R25" s="12"/>
      <c r="S25" s="12"/>
      <c r="T25" s="9">
        <f t="shared" si="7"/>
        <v>0</v>
      </c>
      <c r="U25" s="9"/>
      <c r="V25" s="9">
        <f t="shared" si="6"/>
        <v>0</v>
      </c>
    </row>
    <row r="26" spans="1:22" x14ac:dyDescent="0.25">
      <c r="A26" s="4">
        <v>43.1</v>
      </c>
      <c r="B26" s="5" t="s">
        <v>47</v>
      </c>
      <c r="C26" s="6" t="s">
        <v>20</v>
      </c>
      <c r="D26" s="7"/>
      <c r="E26" s="8"/>
      <c r="F26" s="8"/>
      <c r="G26" s="8"/>
      <c r="H26" s="8"/>
      <c r="I26" s="8"/>
      <c r="J26" s="8"/>
      <c r="K26" s="9">
        <f t="shared" si="0"/>
        <v>0</v>
      </c>
      <c r="L26" s="9">
        <f t="shared" si="1"/>
        <v>0</v>
      </c>
      <c r="M26" s="9">
        <f t="shared" si="2"/>
        <v>0</v>
      </c>
      <c r="N26" s="10">
        <v>2.33</v>
      </c>
      <c r="O26" s="9">
        <f t="shared" si="3"/>
        <v>0</v>
      </c>
      <c r="P26" s="9">
        <f t="shared" si="4"/>
        <v>0</v>
      </c>
      <c r="Q26" s="11">
        <v>0.3</v>
      </c>
      <c r="R26" s="12"/>
      <c r="S26" s="12"/>
      <c r="T26" s="9">
        <f t="shared" si="7"/>
        <v>0</v>
      </c>
      <c r="U26" s="9"/>
      <c r="V26" s="9">
        <f t="shared" si="6"/>
        <v>0</v>
      </c>
    </row>
    <row r="27" spans="1:22" x14ac:dyDescent="0.25">
      <c r="A27" s="4">
        <v>43.2</v>
      </c>
      <c r="B27" s="5" t="s">
        <v>47</v>
      </c>
      <c r="C27" s="6" t="s">
        <v>20</v>
      </c>
      <c r="D27" s="7"/>
      <c r="E27" s="8"/>
      <c r="F27" s="8"/>
      <c r="G27" s="8"/>
      <c r="H27" s="8"/>
      <c r="I27" s="8"/>
      <c r="J27" s="8"/>
      <c r="K27" s="9">
        <f t="shared" si="0"/>
        <v>0</v>
      </c>
      <c r="L27" s="9">
        <f t="shared" si="1"/>
        <v>0</v>
      </c>
      <c r="M27" s="9">
        <f t="shared" si="2"/>
        <v>0</v>
      </c>
      <c r="N27" s="10">
        <v>1</v>
      </c>
      <c r="O27" s="9">
        <f t="shared" si="3"/>
        <v>0</v>
      </c>
      <c r="P27" s="9">
        <f t="shared" si="4"/>
        <v>0</v>
      </c>
      <c r="Q27" s="11">
        <v>0.5</v>
      </c>
      <c r="R27" s="12"/>
      <c r="S27" s="12"/>
      <c r="T27" s="9">
        <f t="shared" si="7"/>
        <v>0</v>
      </c>
      <c r="U27" s="9"/>
      <c r="V27" s="9">
        <f t="shared" si="6"/>
        <v>0</v>
      </c>
    </row>
    <row r="28" spans="1:22" x14ac:dyDescent="0.25">
      <c r="A28" s="4">
        <v>45</v>
      </c>
      <c r="B28" s="5" t="s">
        <v>48</v>
      </c>
      <c r="C28" s="6" t="s">
        <v>20</v>
      </c>
      <c r="D28" s="29"/>
      <c r="E28" s="13"/>
      <c r="F28" s="13"/>
      <c r="G28" s="8"/>
      <c r="H28" s="8"/>
      <c r="I28" s="8"/>
      <c r="J28" s="8"/>
      <c r="K28" s="9">
        <f t="shared" si="0"/>
        <v>0</v>
      </c>
      <c r="L28" s="9">
        <f t="shared" si="1"/>
        <v>0</v>
      </c>
      <c r="M28" s="9">
        <f t="shared" si="2"/>
        <v>0</v>
      </c>
      <c r="N28" s="10">
        <v>0</v>
      </c>
      <c r="O28" s="9">
        <f t="shared" si="3"/>
        <v>0</v>
      </c>
      <c r="P28" s="9">
        <f t="shared" si="4"/>
        <v>0</v>
      </c>
      <c r="Q28" s="11">
        <v>0.45</v>
      </c>
      <c r="R28" s="12"/>
      <c r="S28" s="12"/>
      <c r="T28" s="9">
        <f t="shared" si="7"/>
        <v>0</v>
      </c>
      <c r="U28" s="9"/>
      <c r="V28" s="9">
        <f t="shared" si="6"/>
        <v>0</v>
      </c>
    </row>
    <row r="29" spans="1:22" x14ac:dyDescent="0.25">
      <c r="A29" s="4">
        <v>46</v>
      </c>
      <c r="B29" s="5" t="s">
        <v>49</v>
      </c>
      <c r="C29" s="6" t="s">
        <v>20</v>
      </c>
      <c r="D29" s="7"/>
      <c r="E29" s="8"/>
      <c r="F29" s="8"/>
      <c r="G29" s="8"/>
      <c r="H29" s="8"/>
      <c r="I29" s="8"/>
      <c r="J29" s="8"/>
      <c r="K29" s="9">
        <f t="shared" si="0"/>
        <v>0</v>
      </c>
      <c r="L29" s="9">
        <f t="shared" si="1"/>
        <v>0</v>
      </c>
      <c r="M29" s="9">
        <f t="shared" si="2"/>
        <v>0</v>
      </c>
      <c r="N29" s="10">
        <v>0</v>
      </c>
      <c r="O29" s="9">
        <f t="shared" si="3"/>
        <v>0</v>
      </c>
      <c r="P29" s="9">
        <f t="shared" si="4"/>
        <v>0</v>
      </c>
      <c r="Q29" s="11">
        <v>0.3</v>
      </c>
      <c r="R29" s="12"/>
      <c r="S29" s="12"/>
      <c r="T29" s="9">
        <f t="shared" si="7"/>
        <v>0</v>
      </c>
      <c r="U29" s="9"/>
      <c r="V29" s="9">
        <f t="shared" si="6"/>
        <v>0</v>
      </c>
    </row>
    <row r="30" spans="1:22" x14ac:dyDescent="0.25">
      <c r="A30" s="4">
        <v>47</v>
      </c>
      <c r="B30" s="5" t="s">
        <v>50</v>
      </c>
      <c r="C30" s="6" t="s">
        <v>20</v>
      </c>
      <c r="D30" s="29"/>
      <c r="E30" s="8"/>
      <c r="F30" s="8"/>
      <c r="G30" s="8"/>
      <c r="H30" s="8"/>
      <c r="I30" s="8"/>
      <c r="J30" s="8"/>
      <c r="K30" s="9">
        <f t="shared" si="0"/>
        <v>0</v>
      </c>
      <c r="L30" s="9">
        <f t="shared" si="1"/>
        <v>0</v>
      </c>
      <c r="M30" s="9">
        <f t="shared" si="2"/>
        <v>0</v>
      </c>
      <c r="N30" s="10">
        <v>0.5</v>
      </c>
      <c r="O30" s="9">
        <f t="shared" si="3"/>
        <v>0</v>
      </c>
      <c r="P30" s="9">
        <f t="shared" si="4"/>
        <v>0</v>
      </c>
      <c r="Q30" s="11">
        <v>0.08</v>
      </c>
      <c r="R30" s="12"/>
      <c r="S30" s="12"/>
      <c r="T30" s="9">
        <f t="shared" si="7"/>
        <v>0</v>
      </c>
      <c r="U30" s="9"/>
      <c r="V30" s="9">
        <f t="shared" si="6"/>
        <v>0</v>
      </c>
    </row>
    <row r="31" spans="1:22" x14ac:dyDescent="0.25">
      <c r="A31" s="4">
        <v>50</v>
      </c>
      <c r="B31" s="5" t="s">
        <v>51</v>
      </c>
      <c r="C31" s="6" t="s">
        <v>20</v>
      </c>
      <c r="D31" s="29"/>
      <c r="E31" s="8"/>
      <c r="F31" s="8"/>
      <c r="G31" s="8"/>
      <c r="H31" s="8"/>
      <c r="I31" s="8"/>
      <c r="J31" s="8"/>
      <c r="K31" s="9">
        <f t="shared" si="0"/>
        <v>0</v>
      </c>
      <c r="L31" s="9">
        <f t="shared" si="1"/>
        <v>0</v>
      </c>
      <c r="M31" s="9">
        <f t="shared" si="2"/>
        <v>0</v>
      </c>
      <c r="N31" s="10">
        <v>0.5</v>
      </c>
      <c r="O31" s="9">
        <f t="shared" si="3"/>
        <v>0</v>
      </c>
      <c r="P31" s="9">
        <f t="shared" si="4"/>
        <v>0</v>
      </c>
      <c r="Q31" s="11">
        <v>0.55000000000000004</v>
      </c>
      <c r="R31" s="12"/>
      <c r="S31" s="12"/>
      <c r="T31" s="9">
        <f t="shared" si="7"/>
        <v>0</v>
      </c>
      <c r="U31" s="9"/>
      <c r="V31" s="9">
        <f t="shared" si="6"/>
        <v>0</v>
      </c>
    </row>
    <row r="32" spans="1:22" x14ac:dyDescent="0.25">
      <c r="A32" s="4">
        <v>95</v>
      </c>
      <c r="B32" s="5" t="s">
        <v>52</v>
      </c>
      <c r="C32" s="6" t="s">
        <v>20</v>
      </c>
      <c r="D32" s="7">
        <v>0</v>
      </c>
      <c r="E32" s="8"/>
      <c r="F32" s="8"/>
      <c r="G32" s="8"/>
      <c r="H32" s="8"/>
      <c r="I32" s="8"/>
      <c r="J32" s="8"/>
      <c r="K32" s="9">
        <f t="shared" si="0"/>
        <v>0</v>
      </c>
      <c r="L32" s="9">
        <f t="shared" si="1"/>
        <v>0</v>
      </c>
      <c r="M32" s="9">
        <f t="shared" si="2"/>
        <v>0</v>
      </c>
      <c r="N32" s="10">
        <v>0</v>
      </c>
      <c r="O32" s="9">
        <f t="shared" si="3"/>
        <v>0</v>
      </c>
      <c r="P32" s="9">
        <f t="shared" si="4"/>
        <v>0</v>
      </c>
      <c r="Q32" s="11">
        <v>0</v>
      </c>
      <c r="R32" s="12"/>
      <c r="S32" s="12"/>
      <c r="T32" s="9">
        <f t="shared" si="7"/>
        <v>0</v>
      </c>
      <c r="U32" s="9"/>
      <c r="V32" s="9">
        <f t="shared" si="6"/>
        <v>0</v>
      </c>
    </row>
    <row r="33" spans="1:22" x14ac:dyDescent="0.25">
      <c r="A33" s="18" t="str">
        <f>IF(ISBLANK('[2]B8 Sch 8 CCA Bridge'!A27), "", '[2]B8 Sch 8 CCA Bridge'!A27)</f>
        <v/>
      </c>
      <c r="B33" s="17"/>
      <c r="C33" s="6" t="s">
        <v>20</v>
      </c>
      <c r="D33" s="7">
        <v>0</v>
      </c>
      <c r="E33" s="8"/>
      <c r="F33" s="8"/>
      <c r="G33" s="8"/>
      <c r="H33" s="8"/>
      <c r="I33" s="8"/>
      <c r="J33" s="8"/>
      <c r="K33" s="9">
        <f t="shared" si="0"/>
        <v>0</v>
      </c>
      <c r="L33" s="9">
        <f t="shared" si="1"/>
        <v>0</v>
      </c>
      <c r="M33" s="9">
        <f t="shared" si="2"/>
        <v>0</v>
      </c>
      <c r="N33" s="10"/>
      <c r="O33" s="19">
        <f t="shared" si="3"/>
        <v>0</v>
      </c>
      <c r="P33" s="9">
        <f t="shared" si="4"/>
        <v>0</v>
      </c>
      <c r="Q33" s="20"/>
      <c r="R33" s="12"/>
      <c r="S33" s="12"/>
      <c r="T33" s="16"/>
      <c r="U33" s="9"/>
      <c r="V33" s="9">
        <f t="shared" si="6"/>
        <v>0</v>
      </c>
    </row>
    <row r="34" spans="1:22" x14ac:dyDescent="0.25">
      <c r="A34" s="18" t="str">
        <f>IF(ISBLANK('[2]B8 Sch 8 CCA Bridge'!A28), "", '[2]B8 Sch 8 CCA Bridge'!A28)</f>
        <v/>
      </c>
      <c r="B34" s="17"/>
      <c r="C34" s="6" t="s">
        <v>20</v>
      </c>
      <c r="D34" s="7">
        <v>0</v>
      </c>
      <c r="E34" s="8"/>
      <c r="F34" s="8"/>
      <c r="G34" s="8"/>
      <c r="H34" s="8"/>
      <c r="I34" s="8"/>
      <c r="J34" s="8"/>
      <c r="K34" s="9">
        <f t="shared" si="0"/>
        <v>0</v>
      </c>
      <c r="L34" s="9">
        <f t="shared" si="1"/>
        <v>0</v>
      </c>
      <c r="M34" s="9">
        <f t="shared" si="2"/>
        <v>0</v>
      </c>
      <c r="N34" s="10"/>
      <c r="O34" s="19">
        <f t="shared" si="3"/>
        <v>0</v>
      </c>
      <c r="P34" s="9">
        <f t="shared" si="4"/>
        <v>0</v>
      </c>
      <c r="Q34" s="20"/>
      <c r="R34" s="12"/>
      <c r="S34" s="12"/>
      <c r="T34" s="16"/>
      <c r="U34" s="9"/>
      <c r="V34" s="9">
        <f t="shared" si="6"/>
        <v>0</v>
      </c>
    </row>
    <row r="35" spans="1:22" x14ac:dyDescent="0.25">
      <c r="A35" s="18" t="str">
        <f>IF(ISBLANK('[2]B8 Sch 8 CCA Bridge'!A29), "", '[2]B8 Sch 8 CCA Bridge'!A29)</f>
        <v/>
      </c>
      <c r="B35" s="17"/>
      <c r="C35" s="6" t="s">
        <v>20</v>
      </c>
      <c r="D35" s="7">
        <v>0</v>
      </c>
      <c r="E35" s="8"/>
      <c r="F35" s="8"/>
      <c r="G35" s="8"/>
      <c r="H35" s="8"/>
      <c r="I35" s="8"/>
      <c r="J35" s="8"/>
      <c r="K35" s="9">
        <f t="shared" si="0"/>
        <v>0</v>
      </c>
      <c r="L35" s="9">
        <f t="shared" si="1"/>
        <v>0</v>
      </c>
      <c r="M35" s="9">
        <f t="shared" si="2"/>
        <v>0</v>
      </c>
      <c r="N35" s="10"/>
      <c r="O35" s="19">
        <f t="shared" si="3"/>
        <v>0</v>
      </c>
      <c r="P35" s="9">
        <f t="shared" si="4"/>
        <v>0</v>
      </c>
      <c r="Q35" s="20"/>
      <c r="R35" s="12"/>
      <c r="S35" s="12"/>
      <c r="T35" s="16"/>
      <c r="U35" s="9"/>
      <c r="V35" s="9">
        <f t="shared" si="6"/>
        <v>0</v>
      </c>
    </row>
    <row r="36" spans="1:22" x14ac:dyDescent="0.25">
      <c r="A36" s="18" t="str">
        <f>IF(ISBLANK('[2]B8 Sch 8 CCA Bridge'!A30), "", '[2]B8 Sch 8 CCA Bridge'!A30)</f>
        <v/>
      </c>
      <c r="B36" s="17"/>
      <c r="C36" s="6" t="s">
        <v>20</v>
      </c>
      <c r="D36" s="7">
        <v>0</v>
      </c>
      <c r="E36" s="8"/>
      <c r="F36" s="8"/>
      <c r="G36" s="8"/>
      <c r="H36" s="8"/>
      <c r="I36" s="8"/>
      <c r="J36" s="8"/>
      <c r="K36" s="9">
        <f t="shared" si="0"/>
        <v>0</v>
      </c>
      <c r="L36" s="9">
        <f t="shared" si="1"/>
        <v>0</v>
      </c>
      <c r="M36" s="9">
        <f t="shared" si="2"/>
        <v>0</v>
      </c>
      <c r="N36" s="10"/>
      <c r="O36" s="19">
        <f t="shared" si="3"/>
        <v>0</v>
      </c>
      <c r="P36" s="9">
        <f t="shared" si="4"/>
        <v>0</v>
      </c>
      <c r="Q36" s="20"/>
      <c r="R36" s="12"/>
      <c r="S36" s="12"/>
      <c r="T36" s="16"/>
      <c r="U36" s="9"/>
      <c r="V36" s="9">
        <f t="shared" si="6"/>
        <v>0</v>
      </c>
    </row>
    <row r="37" spans="1:22" x14ac:dyDescent="0.25">
      <c r="A37" s="18" t="str">
        <f>IF(ISBLANK('[2]B8 Sch 8 CCA Bridge'!A31), "", '[2]B8 Sch 8 CCA Bridge'!A31)</f>
        <v/>
      </c>
      <c r="B37" s="17"/>
      <c r="C37" s="6" t="s">
        <v>20</v>
      </c>
      <c r="D37" s="7">
        <v>0</v>
      </c>
      <c r="E37" s="8"/>
      <c r="F37" s="8"/>
      <c r="G37" s="8"/>
      <c r="H37" s="8"/>
      <c r="I37" s="8"/>
      <c r="J37" s="8"/>
      <c r="K37" s="9">
        <f t="shared" si="0"/>
        <v>0</v>
      </c>
      <c r="L37" s="9">
        <f t="shared" si="1"/>
        <v>0</v>
      </c>
      <c r="M37" s="9">
        <f t="shared" si="2"/>
        <v>0</v>
      </c>
      <c r="N37" s="10"/>
      <c r="O37" s="19">
        <f t="shared" si="3"/>
        <v>0</v>
      </c>
      <c r="P37" s="9">
        <f t="shared" si="4"/>
        <v>0</v>
      </c>
      <c r="Q37" s="20"/>
      <c r="R37" s="12"/>
      <c r="S37" s="12"/>
      <c r="T37" s="16"/>
      <c r="U37" s="9"/>
      <c r="V37" s="9">
        <f t="shared" si="6"/>
        <v>0</v>
      </c>
    </row>
    <row r="38" spans="1:22" x14ac:dyDescent="0.25">
      <c r="A38" s="18" t="str">
        <f>IF(ISBLANK('[2]B8 Sch 8 CCA Bridge'!A32), "", '[2]B8 Sch 8 CCA Bridge'!A32)</f>
        <v/>
      </c>
      <c r="B38" s="17"/>
      <c r="C38" s="6" t="s">
        <v>20</v>
      </c>
      <c r="D38" s="7">
        <v>0</v>
      </c>
      <c r="E38" s="8"/>
      <c r="F38" s="8"/>
      <c r="G38" s="8"/>
      <c r="H38" s="8"/>
      <c r="I38" s="8"/>
      <c r="J38" s="8"/>
      <c r="K38" s="9">
        <f t="shared" si="0"/>
        <v>0</v>
      </c>
      <c r="L38" s="9">
        <f t="shared" si="1"/>
        <v>0</v>
      </c>
      <c r="M38" s="9">
        <f t="shared" si="2"/>
        <v>0</v>
      </c>
      <c r="N38" s="10"/>
      <c r="O38" s="19">
        <f t="shared" si="3"/>
        <v>0</v>
      </c>
      <c r="P38" s="9">
        <f t="shared" si="4"/>
        <v>0</v>
      </c>
      <c r="Q38" s="20"/>
      <c r="R38" s="12"/>
      <c r="S38" s="12"/>
      <c r="T38" s="16"/>
      <c r="U38" s="9"/>
      <c r="V38" s="9">
        <f t="shared" si="6"/>
        <v>0</v>
      </c>
    </row>
    <row r="39" spans="1:22" x14ac:dyDescent="0.25">
      <c r="A39" s="18" t="str">
        <f>IF(ISBLANK('[2]B8 Sch 8 CCA Bridge'!A33), "", '[2]B8 Sch 8 CCA Bridge'!A33)</f>
        <v/>
      </c>
      <c r="B39" s="17"/>
      <c r="C39" s="6" t="s">
        <v>20</v>
      </c>
      <c r="D39" s="7">
        <v>0</v>
      </c>
      <c r="E39" s="8"/>
      <c r="F39" s="8"/>
      <c r="G39" s="8"/>
      <c r="H39" s="8"/>
      <c r="I39" s="8"/>
      <c r="J39" s="8"/>
      <c r="K39" s="9">
        <f t="shared" si="0"/>
        <v>0</v>
      </c>
      <c r="L39" s="9">
        <f t="shared" si="1"/>
        <v>0</v>
      </c>
      <c r="M39" s="9">
        <f t="shared" si="2"/>
        <v>0</v>
      </c>
      <c r="N39" s="10"/>
      <c r="O39" s="19">
        <f t="shared" si="3"/>
        <v>0</v>
      </c>
      <c r="P39" s="9">
        <f t="shared" si="4"/>
        <v>0</v>
      </c>
      <c r="Q39" s="20"/>
      <c r="R39" s="12"/>
      <c r="S39" s="12"/>
      <c r="T39" s="16"/>
      <c r="U39" s="9"/>
      <c r="V39" s="9">
        <f t="shared" si="6"/>
        <v>0</v>
      </c>
    </row>
    <row r="40" spans="1:22" ht="15.75" thickBot="1" x14ac:dyDescent="0.3">
      <c r="A40" s="18" t="str">
        <f>IF(ISBLANK('[2]B8 Sch 8 CCA Bridge'!A34), "", '[2]B8 Sch 8 CCA Bridge'!A34)</f>
        <v/>
      </c>
      <c r="B40" s="17"/>
      <c r="C40" s="6" t="s">
        <v>20</v>
      </c>
      <c r="D40" s="7">
        <v>0</v>
      </c>
      <c r="E40" s="8"/>
      <c r="F40" s="8"/>
      <c r="G40" s="8"/>
      <c r="H40" s="8"/>
      <c r="I40" s="8"/>
      <c r="J40" s="8"/>
      <c r="K40" s="9">
        <f>IFERROR(D40+E40+G40-J40,"")</f>
        <v>0</v>
      </c>
      <c r="L40" s="9">
        <f t="shared" si="1"/>
        <v>0</v>
      </c>
      <c r="M40" s="9">
        <f t="shared" si="2"/>
        <v>0</v>
      </c>
      <c r="N40" s="10"/>
      <c r="O40" s="19">
        <f t="shared" si="3"/>
        <v>0</v>
      </c>
      <c r="P40" s="9">
        <f t="shared" si="4"/>
        <v>0</v>
      </c>
      <c r="Q40" s="20"/>
      <c r="R40" s="12"/>
      <c r="S40" s="12"/>
      <c r="T40" s="16"/>
      <c r="U40" s="9"/>
      <c r="V40" s="9">
        <f t="shared" si="6"/>
        <v>0</v>
      </c>
    </row>
    <row r="41" spans="1:22" ht="15.75" thickBot="1" x14ac:dyDescent="0.3">
      <c r="A41" s="21"/>
      <c r="B41" s="22" t="s">
        <v>24</v>
      </c>
      <c r="C41" s="23"/>
      <c r="D41" s="24">
        <f>SUM(D8:D40)</f>
        <v>9134863.4000000004</v>
      </c>
      <c r="E41" s="24">
        <f>SUM(E8:E40)</f>
        <v>520000</v>
      </c>
      <c r="F41" s="24">
        <f>SUM(F8:F40)</f>
        <v>520000</v>
      </c>
      <c r="G41" s="24">
        <f>SUM(G8:G40)</f>
        <v>0</v>
      </c>
      <c r="H41" s="24">
        <f t="shared" ref="H41:I41" si="8">SUM(H8:H40)</f>
        <v>0</v>
      </c>
      <c r="I41" s="24">
        <f t="shared" si="8"/>
        <v>0</v>
      </c>
      <c r="J41" s="24">
        <f>SUM(J8:J40)</f>
        <v>0</v>
      </c>
      <c r="K41" s="24">
        <f t="shared" ref="K41:M41" si="9">SUM(K8:K40)</f>
        <v>9654863.4000000004</v>
      </c>
      <c r="L41" s="24">
        <f t="shared" si="9"/>
        <v>0</v>
      </c>
      <c r="M41" s="24">
        <f t="shared" si="9"/>
        <v>520000</v>
      </c>
      <c r="N41" s="24"/>
      <c r="O41" s="24">
        <f t="shared" ref="O41:P41" si="10">SUM(O8:O40)</f>
        <v>260000</v>
      </c>
      <c r="P41" s="24">
        <f t="shared" si="10"/>
        <v>0</v>
      </c>
      <c r="Q41" s="25"/>
      <c r="R41" s="26">
        <f>SUM(R8:R40)</f>
        <v>0</v>
      </c>
      <c r="S41" s="26">
        <f>SUM(S8:S40)</f>
        <v>0</v>
      </c>
      <c r="T41" s="26">
        <f>SUM(T8:T40)</f>
        <v>495743.17000000004</v>
      </c>
      <c r="U41" s="27" t="s">
        <v>25</v>
      </c>
      <c r="V41" s="28">
        <f>SUM(V8:V40)</f>
        <v>9159120.2300000004</v>
      </c>
    </row>
  </sheetData>
  <conditionalFormatting sqref="A13:B16 A21:B21 B17:B20 A8:J8 A9:B10 E9:J9 E14:J21 E29:J40 A24:B40 E24:F27 E13 G13:J13">
    <cfRule type="expression" dxfId="21" priority="22" stopIfTrue="1">
      <formula>LEN(A8)&gt;0</formula>
    </cfRule>
  </conditionalFormatting>
  <conditionalFormatting sqref="A12:B12 E12:J12">
    <cfRule type="expression" dxfId="20" priority="21" stopIfTrue="1">
      <formula>LEN(A12)&gt;0</formula>
    </cfRule>
  </conditionalFormatting>
  <conditionalFormatting sqref="A11:B11">
    <cfRule type="expression" dxfId="19" priority="20" stopIfTrue="1">
      <formula>LEN(A11)&gt;0</formula>
    </cfRule>
  </conditionalFormatting>
  <conditionalFormatting sqref="A22">
    <cfRule type="expression" dxfId="18" priority="19" stopIfTrue="1">
      <formula>LEN(A22)&gt;0</formula>
    </cfRule>
  </conditionalFormatting>
  <conditionalFormatting sqref="A23 E23">
    <cfRule type="expression" dxfId="17" priority="18" stopIfTrue="1">
      <formula>LEN(A23)&gt;0</formula>
    </cfRule>
  </conditionalFormatting>
  <conditionalFormatting sqref="B22:B23">
    <cfRule type="expression" dxfId="16" priority="17" stopIfTrue="1">
      <formula>LEN(B22)&gt;0</formula>
    </cfRule>
  </conditionalFormatting>
  <conditionalFormatting sqref="E10:E11">
    <cfRule type="expression" dxfId="15" priority="16" stopIfTrue="1">
      <formula>LEN(E10)&gt;0</formula>
    </cfRule>
  </conditionalFormatting>
  <conditionalFormatting sqref="F11">
    <cfRule type="expression" dxfId="14" priority="15" stopIfTrue="1">
      <formula>LEN(F11)&gt;0</formula>
    </cfRule>
  </conditionalFormatting>
  <conditionalFormatting sqref="E22:F22">
    <cfRule type="expression" dxfId="13" priority="14" stopIfTrue="1">
      <formula>LEN(E22)&gt;0</formula>
    </cfRule>
  </conditionalFormatting>
  <conditionalFormatting sqref="E28:F28">
    <cfRule type="expression" dxfId="12" priority="13" stopIfTrue="1">
      <formula>LEN(E28)&gt;0</formula>
    </cfRule>
  </conditionalFormatting>
  <conditionalFormatting sqref="G10:J11">
    <cfRule type="expression" dxfId="11" priority="12" stopIfTrue="1">
      <formula>LEN(G10)&gt;0</formula>
    </cfRule>
  </conditionalFormatting>
  <conditionalFormatting sqref="G22:J28">
    <cfRule type="expression" dxfId="10" priority="11" stopIfTrue="1">
      <formula>LEN(G22)&gt;0</formula>
    </cfRule>
  </conditionalFormatting>
  <conditionalFormatting sqref="N33:N40">
    <cfRule type="expression" dxfId="9" priority="10" stopIfTrue="1">
      <formula>ISBLANK(N33)</formula>
    </cfRule>
  </conditionalFormatting>
  <conditionalFormatting sqref="Q22:Q23 Q32:Q40 S33:S40">
    <cfRule type="expression" dxfId="8" priority="9" stopIfTrue="1">
      <formula>ISBLANK(Q22)</formula>
    </cfRule>
  </conditionalFormatting>
  <conditionalFormatting sqref="O33:O40">
    <cfRule type="expression" dxfId="7" priority="8" stopIfTrue="1">
      <formula>ISBLANK(O33)</formula>
    </cfRule>
  </conditionalFormatting>
  <conditionalFormatting sqref="C9:C40">
    <cfRule type="expression" dxfId="6" priority="7" stopIfTrue="1">
      <formula>LEN(C9)&gt;0</formula>
    </cfRule>
  </conditionalFormatting>
  <conditionalFormatting sqref="R33:R40">
    <cfRule type="expression" dxfId="5" priority="6" stopIfTrue="1">
      <formula>ISBLANK(R33)</formula>
    </cfRule>
  </conditionalFormatting>
  <conditionalFormatting sqref="F23">
    <cfRule type="expression" dxfId="4" priority="5" stopIfTrue="1">
      <formula>LEN(F23)&gt;0</formula>
    </cfRule>
  </conditionalFormatting>
  <conditionalFormatting sqref="D9:D22 D24:D40">
    <cfRule type="expression" dxfId="3" priority="4" stopIfTrue="1">
      <formula>LEN(D9)&gt;0</formula>
    </cfRule>
  </conditionalFormatting>
  <conditionalFormatting sqref="F10">
    <cfRule type="expression" dxfId="2" priority="3" stopIfTrue="1">
      <formula>LEN(F10)&gt;0</formula>
    </cfRule>
  </conditionalFormatting>
  <conditionalFormatting sqref="F13">
    <cfRule type="expression" dxfId="1" priority="2" stopIfTrue="1">
      <formula>LEN(F13)&gt;0</formula>
    </cfRule>
  </conditionalFormatting>
  <conditionalFormatting sqref="D23">
    <cfRule type="expression" dxfId="0" priority="1" stopIfTrue="1">
      <formula>LEN(D23)&gt;0</formula>
    </cfRule>
  </conditionalFormatting>
  <hyperlinks>
    <hyperlink ref="C8" location="'B8 Sch 8 CCA Bridge'!A1" display="B8" xr:uid="{00000000-0004-0000-0000-000000000000}"/>
    <hyperlink ref="U41" location="'T1 Sch 1 Taxable Income Test'!A1" display="T1" xr:uid="{00000000-0004-0000-0000-000001000000}"/>
    <hyperlink ref="C9:C40" location="'B8 Sch 8 CCA Bridge'!A1" display="B8" xr:uid="{00000000-0004-0000-0000-000002000000}"/>
  </hyperlinks>
  <pageMargins left="0.7" right="0.7" top="0.75" bottom="0.75" header="0.3" footer="0.3"/>
  <pageSetup paperSize="5" scale="4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RowHeight="15" x14ac:dyDescent="0.25"/>
  <sheetData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RowHeight="15" x14ac:dyDescent="0.2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Hydro Ottawa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bettinay</dc:creator>
  <cp:lastModifiedBy>Thompson, Shayne</cp:lastModifiedBy>
  <cp:lastPrinted>2025-04-25T16:01:42Z</cp:lastPrinted>
  <dcterms:created xsi:type="dcterms:W3CDTF">2019-11-19T16:36:15Z</dcterms:created>
  <dcterms:modified xsi:type="dcterms:W3CDTF">2025-04-28T22:48:13Z</dcterms:modified>
</cp:coreProperties>
</file>